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40" windowHeight="12210" activeTab="0"/>
  </bookViews>
  <sheets>
    <sheet name="2021" sheetId="1" r:id="rId1"/>
  </sheets>
  <definedNames>
    <definedName name="_xlnm.Print_Area" localSheetId="0">'2021'!$A$2:$AJ$31</definedName>
  </definedNames>
  <calcPr fullCalcOnLoad="1"/>
</workbook>
</file>

<file path=xl/sharedStrings.xml><?xml version="1.0" encoding="utf-8"?>
<sst xmlns="http://schemas.openxmlformats.org/spreadsheetml/2006/main" count="72" uniqueCount="44">
  <si>
    <t>№ п/п</t>
  </si>
  <si>
    <t>Тепловая энергия</t>
  </si>
  <si>
    <t>Электроэнергия</t>
  </si>
  <si>
    <t>Водопотребления</t>
  </si>
  <si>
    <t>Водоотведение</t>
  </si>
  <si>
    <t>Бюджетное учреждение</t>
  </si>
  <si>
    <t>Администрация БМР</t>
  </si>
  <si>
    <t>Тариф</t>
  </si>
  <si>
    <t>ВСЕГО</t>
  </si>
  <si>
    <t>Средства</t>
  </si>
  <si>
    <t>Быстринского муниципального района</t>
  </si>
  <si>
    <t xml:space="preserve">  Гкал</t>
  </si>
  <si>
    <t xml:space="preserve"> кВт. час.</t>
  </si>
  <si>
    <t xml:space="preserve"> куб.м</t>
  </si>
  <si>
    <t>Сумма всего</t>
  </si>
  <si>
    <t>Гкал всего</t>
  </si>
  <si>
    <t>куб.м           Всего</t>
  </si>
  <si>
    <t>2</t>
  </si>
  <si>
    <t>МДОУ  детский сад" Родничок"*</t>
  </si>
  <si>
    <t>МБДОУ детский сад "Брусничка"</t>
  </si>
  <si>
    <t>МБУК межпоселенческая центральная библиотека</t>
  </si>
  <si>
    <t>МБУК Быстринский районный этнографический музей</t>
  </si>
  <si>
    <t>МБДОУ ДОД Быстринская детская школа искусств</t>
  </si>
  <si>
    <t>МБОУ Анавгайская средняя общеобразовательная школа*</t>
  </si>
  <si>
    <t>кВт.час.</t>
  </si>
  <si>
    <t>Сумма Всего</t>
  </si>
  <si>
    <t xml:space="preserve">Итого  </t>
  </si>
  <si>
    <t xml:space="preserve"> </t>
  </si>
  <si>
    <t xml:space="preserve">МБОУ Быстринская средняя общеобразовательная школа </t>
  </si>
  <si>
    <t>Муниципальное автономное учреждение физической культуры и спорта "Зимний спортивный комплекс "Оленгендэ"</t>
  </si>
  <si>
    <t>Обращение с ТКО</t>
  </si>
  <si>
    <t>МАОУ ДО Дом детского творчества</t>
  </si>
  <si>
    <t>МБУ ДК с.Эссо</t>
  </si>
  <si>
    <t>постановлению  администрации</t>
  </si>
  <si>
    <t xml:space="preserve">Приложение к </t>
  </si>
  <si>
    <t xml:space="preserve">«Об утверждении годовых объемов потребления коммунальных услуг муниципальными учреждениями на 2022 год» от 18.05.2021 №239 </t>
  </si>
  <si>
    <t>тариф   01.01.2022-30.06.2022</t>
  </si>
  <si>
    <t>тариф           01.07.2022- 31.12.2022</t>
  </si>
  <si>
    <t>Муниципальное бюджетное учреждение Служба Заказчика "Рекремстройконтроль" (приют по содержанию  безнадзорных животных)</t>
  </si>
  <si>
    <t>тариф   СН-II 01.01.2022-30.06.2022</t>
  </si>
  <si>
    <t>тариф   НН 01.01.2022-30.06.2022</t>
  </si>
  <si>
    <t>тариф   СН-II          01.07.2022- 31.12.2022</t>
  </si>
  <si>
    <t xml:space="preserve">(в редакции от  28.12.2021 №544, </t>
  </si>
  <si>
    <t>от 28.01.2022 №24)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</si>
</sst>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"/>
    <numFmt numFmtId="175" formatCode="0.0"/>
    <numFmt numFmtId="176" formatCode="#,##0.0"/>
    <numFmt numFmtId="177" formatCode="#,##0.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000"/>
  </numFmts>
  <fonts count="49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Arial"/>
      <family val="2"/>
    </font>
    <font>
      <b/>
      <sz val="11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0" fillId="0" borderId="0" xfId="0" applyBorder="1" applyAlignment="1">
      <alignment/>
    </xf>
    <xf numFmtId="0" fontId="2" fillId="33" borderId="0" xfId="0" applyFont="1" applyFill="1" applyBorder="1" applyAlignment="1">
      <alignment/>
    </xf>
    <xf numFmtId="0" fontId="0" fillId="34" borderId="0" xfId="0" applyFill="1" applyAlignment="1">
      <alignment/>
    </xf>
    <xf numFmtId="0" fontId="0" fillId="0" borderId="0" xfId="0" applyFill="1" applyAlignment="1">
      <alignment horizontal="center"/>
    </xf>
    <xf numFmtId="0" fontId="0" fillId="34" borderId="0" xfId="0" applyFill="1" applyBorder="1" applyAlignment="1">
      <alignment/>
    </xf>
    <xf numFmtId="0" fontId="0" fillId="33" borderId="0" xfId="0" applyFill="1" applyAlignment="1">
      <alignment/>
    </xf>
    <xf numFmtId="4" fontId="2" fillId="33" borderId="0" xfId="0" applyNumberFormat="1" applyFont="1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left" vertical="top" wrapText="1"/>
    </xf>
    <xf numFmtId="0" fontId="0" fillId="35" borderId="0" xfId="0" applyFill="1" applyAlignment="1">
      <alignment horizontal="center"/>
    </xf>
    <xf numFmtId="0" fontId="0" fillId="35" borderId="0" xfId="0" applyFill="1" applyAlignment="1">
      <alignment/>
    </xf>
    <xf numFmtId="0" fontId="3" fillId="35" borderId="10" xfId="0" applyFont="1" applyFill="1" applyBorder="1" applyAlignment="1">
      <alignment horizontal="center" vertical="center" wrapText="1"/>
    </xf>
    <xf numFmtId="2" fontId="3" fillId="35" borderId="10" xfId="0" applyNumberFormat="1" applyFont="1" applyFill="1" applyBorder="1" applyAlignment="1">
      <alignment horizontal="center" vertical="top" wrapText="1"/>
    </xf>
    <xf numFmtId="2" fontId="3" fillId="35" borderId="10" xfId="0" applyNumberFormat="1" applyFont="1" applyFill="1" applyBorder="1" applyAlignment="1">
      <alignment horizontal="left" vertical="top" wrapText="1"/>
    </xf>
    <xf numFmtId="4" fontId="3" fillId="35" borderId="10" xfId="0" applyNumberFormat="1" applyFont="1" applyFill="1" applyBorder="1" applyAlignment="1">
      <alignment/>
    </xf>
    <xf numFmtId="0" fontId="3" fillId="35" borderId="10" xfId="0" applyFont="1" applyFill="1" applyBorder="1" applyAlignment="1">
      <alignment horizontal="center" vertical="top" wrapText="1"/>
    </xf>
    <xf numFmtId="4" fontId="3" fillId="35" borderId="10" xfId="0" applyNumberFormat="1" applyFont="1" applyFill="1" applyBorder="1" applyAlignment="1">
      <alignment horizontal="center" vertical="top" wrapText="1"/>
    </xf>
    <xf numFmtId="0" fontId="47" fillId="35" borderId="0" xfId="0" applyFont="1" applyFill="1" applyAlignment="1">
      <alignment horizontal="center"/>
    </xf>
    <xf numFmtId="0" fontId="5" fillId="35" borderId="0" xfId="0" applyFont="1" applyFill="1" applyAlignment="1">
      <alignment/>
    </xf>
    <xf numFmtId="0" fontId="5" fillId="35" borderId="0" xfId="0" applyFont="1" applyFill="1" applyAlignment="1">
      <alignment/>
    </xf>
    <xf numFmtId="0" fontId="6" fillId="35" borderId="0" xfId="0" applyFont="1" applyFill="1" applyAlignment="1">
      <alignment/>
    </xf>
    <xf numFmtId="0" fontId="6" fillId="35" borderId="0" xfId="0" applyFont="1" applyFill="1" applyAlignment="1">
      <alignment/>
    </xf>
    <xf numFmtId="0" fontId="6" fillId="35" borderId="0" xfId="0" applyFont="1" applyFill="1" applyAlignment="1">
      <alignment horizontal="center"/>
    </xf>
    <xf numFmtId="0" fontId="3" fillId="35" borderId="10" xfId="0" applyFont="1" applyFill="1" applyBorder="1" applyAlignment="1">
      <alignment/>
    </xf>
    <xf numFmtId="49" fontId="3" fillId="35" borderId="11" xfId="0" applyNumberFormat="1" applyFont="1" applyFill="1" applyBorder="1" applyAlignment="1">
      <alignment wrapText="1"/>
    </xf>
    <xf numFmtId="4" fontId="3" fillId="35" borderId="10" xfId="0" applyNumberFormat="1" applyFont="1" applyFill="1" applyBorder="1" applyAlignment="1">
      <alignment horizontal="left" vertical="top" wrapText="1"/>
    </xf>
    <xf numFmtId="0" fontId="3" fillId="35" borderId="10" xfId="0" applyFont="1" applyFill="1" applyBorder="1" applyAlignment="1">
      <alignment wrapText="1"/>
    </xf>
    <xf numFmtId="177" fontId="3" fillId="35" borderId="10" xfId="0" applyNumberFormat="1" applyFont="1" applyFill="1" applyBorder="1" applyAlignment="1">
      <alignment/>
    </xf>
    <xf numFmtId="1" fontId="3" fillId="35" borderId="10" xfId="0" applyNumberFormat="1" applyFont="1" applyFill="1" applyBorder="1" applyAlignment="1">
      <alignment/>
    </xf>
    <xf numFmtId="3" fontId="3" fillId="35" borderId="10" xfId="0" applyNumberFormat="1" applyFont="1" applyFill="1" applyBorder="1" applyAlignment="1">
      <alignment/>
    </xf>
    <xf numFmtId="0" fontId="48" fillId="35" borderId="0" xfId="0" applyFont="1" applyFill="1" applyAlignment="1">
      <alignment wrapText="1"/>
    </xf>
    <xf numFmtId="1" fontId="4" fillId="35" borderId="0" xfId="0" applyNumberFormat="1" applyFont="1" applyFill="1" applyAlignment="1">
      <alignment/>
    </xf>
    <xf numFmtId="0" fontId="4" fillId="35" borderId="0" xfId="0" applyFont="1" applyFill="1" applyAlignment="1">
      <alignment/>
    </xf>
    <xf numFmtId="4" fontId="4" fillId="35" borderId="0" xfId="0" applyNumberFormat="1" applyFont="1" applyFill="1" applyAlignment="1">
      <alignment/>
    </xf>
    <xf numFmtId="0" fontId="3" fillId="35" borderId="10" xfId="0" applyFont="1" applyFill="1" applyBorder="1" applyAlignment="1">
      <alignment horizontal="center"/>
    </xf>
    <xf numFmtId="0" fontId="0" fillId="35" borderId="0" xfId="0" applyFill="1" applyBorder="1" applyAlignment="1">
      <alignment/>
    </xf>
    <xf numFmtId="0" fontId="48" fillId="35" borderId="10" xfId="0" applyFont="1" applyFill="1" applyBorder="1" applyAlignment="1">
      <alignment wrapText="1"/>
    </xf>
    <xf numFmtId="0" fontId="3" fillId="35" borderId="0" xfId="0" applyFont="1" applyFill="1" applyBorder="1" applyAlignment="1">
      <alignment horizontal="left" wrapText="1"/>
    </xf>
    <xf numFmtId="0" fontId="0" fillId="2" borderId="0" xfId="0" applyFont="1" applyFill="1" applyBorder="1" applyAlignment="1">
      <alignment/>
    </xf>
    <xf numFmtId="0" fontId="3" fillId="2" borderId="10" xfId="0" applyFont="1" applyFill="1" applyBorder="1" applyAlignment="1">
      <alignment horizontal="center"/>
    </xf>
    <xf numFmtId="0" fontId="3" fillId="2" borderId="10" xfId="0" applyFont="1" applyFill="1" applyBorder="1" applyAlignment="1">
      <alignment wrapText="1"/>
    </xf>
    <xf numFmtId="177" fontId="3" fillId="2" borderId="10" xfId="0" applyNumberFormat="1" applyFont="1" applyFill="1" applyBorder="1" applyAlignment="1">
      <alignment/>
    </xf>
    <xf numFmtId="4" fontId="3" fillId="2" borderId="10" xfId="0" applyNumberFormat="1" applyFont="1" applyFill="1" applyBorder="1" applyAlignment="1">
      <alignment/>
    </xf>
    <xf numFmtId="3" fontId="3" fillId="2" borderId="10" xfId="0" applyNumberFormat="1" applyFont="1" applyFill="1" applyBorder="1" applyAlignment="1">
      <alignment/>
    </xf>
    <xf numFmtId="1" fontId="3" fillId="2" borderId="10" xfId="0" applyNumberFormat="1" applyFont="1" applyFill="1" applyBorder="1" applyAlignment="1">
      <alignment/>
    </xf>
    <xf numFmtId="0" fontId="0" fillId="2" borderId="0" xfId="0" applyFont="1" applyFill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Alignment="1">
      <alignment/>
    </xf>
    <xf numFmtId="0" fontId="3" fillId="2" borderId="10" xfId="0" applyFont="1" applyFill="1" applyBorder="1" applyAlignment="1">
      <alignment horizontal="center" vertical="center" wrapText="1"/>
    </xf>
    <xf numFmtId="2" fontId="3" fillId="2" borderId="10" xfId="0" applyNumberFormat="1" applyFont="1" applyFill="1" applyBorder="1" applyAlignment="1">
      <alignment horizontal="center" vertical="top" wrapText="1"/>
    </xf>
    <xf numFmtId="0" fontId="3" fillId="2" borderId="10" xfId="0" applyFont="1" applyFill="1" applyBorder="1" applyAlignment="1">
      <alignment horizontal="left" vertical="top" wrapText="1"/>
    </xf>
    <xf numFmtId="0" fontId="3" fillId="35" borderId="1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6" fillId="35" borderId="0" xfId="0" applyFont="1" applyFill="1" applyAlignment="1">
      <alignment horizontal="left"/>
    </xf>
    <xf numFmtId="0" fontId="3" fillId="35" borderId="12" xfId="0" applyFont="1" applyFill="1" applyBorder="1" applyAlignment="1">
      <alignment/>
    </xf>
    <xf numFmtId="0" fontId="3" fillId="35" borderId="13" xfId="0" applyFont="1" applyFill="1" applyBorder="1" applyAlignment="1">
      <alignment/>
    </xf>
    <xf numFmtId="0" fontId="0" fillId="35" borderId="0" xfId="0" applyFill="1" applyAlignment="1">
      <alignment horizontal="right"/>
    </xf>
    <xf numFmtId="0" fontId="3" fillId="35" borderId="12" xfId="0" applyFont="1" applyFill="1" applyBorder="1" applyAlignment="1">
      <alignment horizontal="center"/>
    </xf>
    <xf numFmtId="0" fontId="3" fillId="35" borderId="13" xfId="0" applyFont="1" applyFill="1" applyBorder="1" applyAlignment="1">
      <alignment horizontal="center"/>
    </xf>
    <xf numFmtId="0" fontId="3" fillId="35" borderId="0" xfId="0" applyFont="1" applyFill="1" applyBorder="1" applyAlignment="1">
      <alignment horizontal="left" wrapText="1"/>
    </xf>
    <xf numFmtId="0" fontId="3" fillId="0" borderId="14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49" fontId="3" fillId="35" borderId="14" xfId="0" applyNumberFormat="1" applyFont="1" applyFill="1" applyBorder="1" applyAlignment="1">
      <alignment wrapText="1"/>
    </xf>
    <xf numFmtId="49" fontId="3" fillId="35" borderId="11" xfId="0" applyNumberFormat="1" applyFont="1" applyFill="1" applyBorder="1" applyAlignment="1">
      <alignment wrapText="1"/>
    </xf>
    <xf numFmtId="4" fontId="3" fillId="35" borderId="12" xfId="0" applyNumberFormat="1" applyFont="1" applyFill="1" applyBorder="1" applyAlignment="1">
      <alignment horizontal="center"/>
    </xf>
    <xf numFmtId="4" fontId="3" fillId="35" borderId="13" xfId="0" applyNumberFormat="1" applyFont="1" applyFill="1" applyBorder="1" applyAlignment="1">
      <alignment horizontal="center"/>
    </xf>
    <xf numFmtId="0" fontId="3" fillId="35" borderId="10" xfId="0" applyFont="1" applyFill="1" applyBorder="1" applyAlignment="1">
      <alignment/>
    </xf>
    <xf numFmtId="0" fontId="3" fillId="35" borderId="15" xfId="0" applyFont="1" applyFill="1" applyBorder="1" applyAlignment="1">
      <alignment horizontal="center"/>
    </xf>
    <xf numFmtId="0" fontId="6" fillId="35" borderId="0" xfId="0" applyFont="1" applyFill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Q31"/>
  <sheetViews>
    <sheetView tabSelected="1" view="pageBreakPreview" zoomScale="70" zoomScaleSheetLayoutView="70" zoomScalePageLayoutView="0" workbookViewId="0" topLeftCell="B7">
      <selection activeCell="B16" sqref="A16:IV16"/>
    </sheetView>
  </sheetViews>
  <sheetFormatPr defaultColWidth="9.00390625" defaultRowHeight="12.75"/>
  <cols>
    <col min="1" max="1" width="0.37109375" style="2" hidden="1" customWidth="1"/>
    <col min="2" max="2" width="4.125" style="5" customWidth="1"/>
    <col min="3" max="3" width="29.125" style="13" customWidth="1"/>
    <col min="4" max="4" width="15.125" style="13" customWidth="1"/>
    <col min="5" max="5" width="18.625" style="13" customWidth="1"/>
    <col min="6" max="6" width="12.25390625" style="13" customWidth="1"/>
    <col min="7" max="7" width="18.125" style="13" customWidth="1"/>
    <col min="8" max="8" width="12.25390625" style="13" customWidth="1"/>
    <col min="9" max="9" width="15.625" style="13" customWidth="1"/>
    <col min="10" max="10" width="14.00390625" style="13" customWidth="1"/>
    <col min="11" max="11" width="18.75390625" style="13" customWidth="1"/>
    <col min="12" max="12" width="12.375" style="13" customWidth="1"/>
    <col min="13" max="13" width="15.875" style="13" customWidth="1"/>
    <col min="14" max="14" width="14.125" style="13" customWidth="1"/>
    <col min="15" max="15" width="14.25390625" style="13" customWidth="1"/>
    <col min="16" max="16" width="16.875" style="13" customWidth="1"/>
    <col min="17" max="17" width="14.25390625" style="13" customWidth="1"/>
    <col min="18" max="18" width="13.25390625" style="13" customWidth="1"/>
    <col min="19" max="19" width="19.625" style="13" customWidth="1"/>
    <col min="20" max="20" width="10.375" style="13" customWidth="1"/>
    <col min="21" max="21" width="18.25390625" style="13" customWidth="1"/>
    <col min="22" max="22" width="11.75390625" style="13" customWidth="1"/>
    <col min="23" max="23" width="16.00390625" style="13" customWidth="1"/>
    <col min="24" max="24" width="11.875" style="13" customWidth="1"/>
    <col min="25" max="25" width="14.875" style="13" customWidth="1"/>
    <col min="26" max="26" width="12.125" style="13" customWidth="1"/>
    <col min="27" max="27" width="15.875" style="13" customWidth="1"/>
    <col min="28" max="28" width="12.00390625" style="13" customWidth="1"/>
    <col min="29" max="35" width="17.00390625" style="13" customWidth="1"/>
    <col min="36" max="36" width="17.375" style="13" customWidth="1"/>
    <col min="37" max="37" width="0.37109375" style="7" hidden="1" customWidth="1"/>
    <col min="38" max="39" width="9.125" style="7" hidden="1" customWidth="1"/>
    <col min="40" max="40" width="12.75390625" style="7" hidden="1" customWidth="1"/>
    <col min="41" max="43" width="9.125" style="7" hidden="1" customWidth="1"/>
    <col min="44" max="44" width="9.125" style="0" hidden="1" customWidth="1"/>
  </cols>
  <sheetData>
    <row r="2" spans="2:36" ht="12.75">
      <c r="B2" s="12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2"/>
      <c r="AB2" s="22"/>
      <c r="AC2" s="22"/>
      <c r="AD2" s="21"/>
      <c r="AE2" s="21"/>
      <c r="AF2" s="21"/>
      <c r="AG2" s="21"/>
      <c r="AH2" s="21"/>
      <c r="AI2" s="21"/>
      <c r="AJ2" s="21"/>
    </row>
    <row r="3" spans="2:36" ht="18.75">
      <c r="B3" s="12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D3" s="23"/>
      <c r="AE3" s="23"/>
      <c r="AF3" s="23"/>
      <c r="AG3" s="23"/>
      <c r="AH3" s="56" t="s">
        <v>34</v>
      </c>
      <c r="AI3" s="56"/>
      <c r="AJ3" s="24"/>
    </row>
    <row r="4" spans="2:36" ht="18.75">
      <c r="B4" s="12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D4" s="23"/>
      <c r="AE4" s="23"/>
      <c r="AF4" s="23"/>
      <c r="AG4" s="23"/>
      <c r="AH4" s="24" t="s">
        <v>33</v>
      </c>
      <c r="AI4" s="24"/>
      <c r="AJ4" s="24"/>
    </row>
    <row r="5" spans="2:36" ht="18.75">
      <c r="B5" s="12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D5" s="23"/>
      <c r="AE5" s="23"/>
      <c r="AF5" s="23"/>
      <c r="AG5" s="23"/>
      <c r="AH5" s="24" t="s">
        <v>10</v>
      </c>
      <c r="AI5" s="24"/>
      <c r="AJ5" s="24"/>
    </row>
    <row r="6" spans="2:36" ht="74.25" customHeight="1">
      <c r="B6" s="12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D6" s="23"/>
      <c r="AE6" s="23"/>
      <c r="AF6" s="23"/>
      <c r="AG6" s="23"/>
      <c r="AH6" s="71" t="s">
        <v>35</v>
      </c>
      <c r="AI6" s="71"/>
      <c r="AJ6" s="71"/>
    </row>
    <row r="7" spans="2:36" ht="18.75">
      <c r="B7" s="12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D7" s="23"/>
      <c r="AE7" s="23"/>
      <c r="AF7" s="23"/>
      <c r="AG7" s="23"/>
      <c r="AH7" s="24" t="s">
        <v>42</v>
      </c>
      <c r="AI7" s="24"/>
      <c r="AJ7" s="24"/>
    </row>
    <row r="8" spans="2:36" ht="18.75">
      <c r="B8" s="12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4"/>
      <c r="AB8" s="24"/>
      <c r="AC8" s="24"/>
      <c r="AD8" s="25"/>
      <c r="AE8" s="25"/>
      <c r="AF8" s="25"/>
      <c r="AG8" s="25"/>
      <c r="AH8" s="56" t="s">
        <v>43</v>
      </c>
      <c r="AI8" s="56"/>
      <c r="AJ8" s="56"/>
    </row>
    <row r="9" spans="2:36" ht="12.75">
      <c r="B9" s="12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</row>
    <row r="10" spans="2:36" ht="25.5" customHeight="1">
      <c r="B10" s="63" t="s">
        <v>0</v>
      </c>
      <c r="C10" s="65" t="s">
        <v>5</v>
      </c>
      <c r="D10" s="57" t="s">
        <v>1</v>
      </c>
      <c r="E10" s="58"/>
      <c r="F10" s="57" t="s">
        <v>1</v>
      </c>
      <c r="G10" s="58"/>
      <c r="H10" s="57" t="s">
        <v>1</v>
      </c>
      <c r="I10" s="58"/>
      <c r="J10" s="57" t="s">
        <v>2</v>
      </c>
      <c r="K10" s="58"/>
      <c r="L10" s="60" t="s">
        <v>2</v>
      </c>
      <c r="M10" s="70"/>
      <c r="N10" s="70"/>
      <c r="O10" s="70"/>
      <c r="P10" s="70"/>
      <c r="Q10" s="61"/>
      <c r="R10" s="69" t="s">
        <v>3</v>
      </c>
      <c r="S10" s="69"/>
      <c r="T10" s="57" t="s">
        <v>3</v>
      </c>
      <c r="U10" s="58"/>
      <c r="V10" s="57" t="s">
        <v>3</v>
      </c>
      <c r="W10" s="58"/>
      <c r="X10" s="57" t="s">
        <v>4</v>
      </c>
      <c r="Y10" s="58"/>
      <c r="Z10" s="57" t="s">
        <v>4</v>
      </c>
      <c r="AA10" s="58"/>
      <c r="AB10" s="57" t="s">
        <v>4</v>
      </c>
      <c r="AC10" s="58"/>
      <c r="AD10" s="60" t="s">
        <v>30</v>
      </c>
      <c r="AE10" s="61"/>
      <c r="AF10" s="60" t="s">
        <v>30</v>
      </c>
      <c r="AG10" s="61"/>
      <c r="AH10" s="60" t="s">
        <v>30</v>
      </c>
      <c r="AI10" s="61"/>
      <c r="AJ10" s="26" t="s">
        <v>8</v>
      </c>
    </row>
    <row r="11" spans="2:36" ht="47.25">
      <c r="B11" s="64"/>
      <c r="C11" s="66"/>
      <c r="D11" s="14" t="s">
        <v>15</v>
      </c>
      <c r="E11" s="14" t="s">
        <v>14</v>
      </c>
      <c r="F11" s="14" t="s">
        <v>11</v>
      </c>
      <c r="G11" s="14" t="s">
        <v>36</v>
      </c>
      <c r="H11" s="14" t="s">
        <v>11</v>
      </c>
      <c r="I11" s="14" t="s">
        <v>37</v>
      </c>
      <c r="J11" s="14" t="s">
        <v>24</v>
      </c>
      <c r="K11" s="14" t="s">
        <v>25</v>
      </c>
      <c r="L11" s="14" t="s">
        <v>12</v>
      </c>
      <c r="M11" s="14" t="s">
        <v>39</v>
      </c>
      <c r="N11" s="51" t="s">
        <v>40</v>
      </c>
      <c r="O11" s="14" t="s">
        <v>12</v>
      </c>
      <c r="P11" s="14" t="s">
        <v>41</v>
      </c>
      <c r="Q11" s="51" t="s">
        <v>40</v>
      </c>
      <c r="R11" s="14" t="s">
        <v>13</v>
      </c>
      <c r="S11" s="14" t="s">
        <v>14</v>
      </c>
      <c r="T11" s="14" t="s">
        <v>13</v>
      </c>
      <c r="U11" s="14" t="s">
        <v>36</v>
      </c>
      <c r="V11" s="14" t="s">
        <v>13</v>
      </c>
      <c r="W11" s="14" t="s">
        <v>37</v>
      </c>
      <c r="X11" s="14" t="s">
        <v>16</v>
      </c>
      <c r="Y11" s="14" t="s">
        <v>14</v>
      </c>
      <c r="Z11" s="14" t="s">
        <v>13</v>
      </c>
      <c r="AA11" s="14" t="s">
        <v>36</v>
      </c>
      <c r="AB11" s="14" t="s">
        <v>13</v>
      </c>
      <c r="AC11" s="14" t="s">
        <v>37</v>
      </c>
      <c r="AD11" s="14" t="s">
        <v>16</v>
      </c>
      <c r="AE11" s="14" t="s">
        <v>14</v>
      </c>
      <c r="AF11" s="14" t="s">
        <v>13</v>
      </c>
      <c r="AG11" s="14" t="s">
        <v>36</v>
      </c>
      <c r="AH11" s="14" t="s">
        <v>13</v>
      </c>
      <c r="AI11" s="14" t="s">
        <v>37</v>
      </c>
      <c r="AJ11" s="14" t="s">
        <v>9</v>
      </c>
    </row>
    <row r="12" spans="2:36" ht="15.75">
      <c r="B12" s="9">
        <v>1</v>
      </c>
      <c r="C12" s="27" t="s">
        <v>17</v>
      </c>
      <c r="D12" s="14">
        <v>3</v>
      </c>
      <c r="E12" s="14">
        <v>4</v>
      </c>
      <c r="F12" s="14">
        <v>5</v>
      </c>
      <c r="G12" s="14">
        <v>6</v>
      </c>
      <c r="H12" s="14">
        <v>7</v>
      </c>
      <c r="I12" s="14">
        <v>8</v>
      </c>
      <c r="J12" s="14">
        <v>8</v>
      </c>
      <c r="K12" s="14">
        <v>10</v>
      </c>
      <c r="L12" s="14">
        <v>11</v>
      </c>
      <c r="M12" s="14" t="s">
        <v>27</v>
      </c>
      <c r="N12" s="51"/>
      <c r="O12" s="14"/>
      <c r="P12" s="14"/>
      <c r="Q12" s="51"/>
      <c r="R12" s="14">
        <v>13</v>
      </c>
      <c r="S12" s="14">
        <v>14</v>
      </c>
      <c r="T12" s="14">
        <v>17</v>
      </c>
      <c r="U12" s="14">
        <v>18</v>
      </c>
      <c r="V12" s="14">
        <v>19</v>
      </c>
      <c r="W12" s="14">
        <v>20</v>
      </c>
      <c r="X12" s="14">
        <v>21</v>
      </c>
      <c r="Y12" s="14">
        <v>22</v>
      </c>
      <c r="Z12" s="14">
        <v>23</v>
      </c>
      <c r="AA12" s="14">
        <v>24</v>
      </c>
      <c r="AB12" s="14">
        <v>25</v>
      </c>
      <c r="AC12" s="14">
        <v>26</v>
      </c>
      <c r="AD12" s="14">
        <v>27</v>
      </c>
      <c r="AE12" s="14">
        <v>28</v>
      </c>
      <c r="AF12" s="14">
        <v>29</v>
      </c>
      <c r="AG12" s="14">
        <v>30</v>
      </c>
      <c r="AH12" s="14">
        <v>31</v>
      </c>
      <c r="AI12" s="14">
        <v>32</v>
      </c>
      <c r="AJ12" s="14">
        <v>33</v>
      </c>
    </row>
    <row r="13" spans="2:36" ht="15.75">
      <c r="B13" s="9"/>
      <c r="C13" s="27" t="s">
        <v>7</v>
      </c>
      <c r="D13" s="11"/>
      <c r="E13" s="28"/>
      <c r="F13" s="26"/>
      <c r="G13" s="15">
        <v>2079.82</v>
      </c>
      <c r="H13" s="11"/>
      <c r="I13" s="15">
        <v>2133.36</v>
      </c>
      <c r="J13" s="11"/>
      <c r="K13" s="11"/>
      <c r="L13" s="29"/>
      <c r="M13" s="15">
        <v>9</v>
      </c>
      <c r="N13" s="52">
        <v>9.02</v>
      </c>
      <c r="O13" s="11"/>
      <c r="P13" s="15">
        <v>9.54</v>
      </c>
      <c r="Q13" s="52">
        <v>9.85</v>
      </c>
      <c r="R13" s="29"/>
      <c r="S13" s="11"/>
      <c r="T13" s="11"/>
      <c r="U13" s="15">
        <v>140.51</v>
      </c>
      <c r="V13" s="11"/>
      <c r="W13" s="15">
        <v>145.43</v>
      </c>
      <c r="X13" s="16"/>
      <c r="Y13" s="16"/>
      <c r="Z13" s="11"/>
      <c r="AA13" s="18">
        <v>175.43</v>
      </c>
      <c r="AB13" s="11"/>
      <c r="AC13" s="19">
        <v>209.6</v>
      </c>
      <c r="AD13" s="11"/>
      <c r="AE13" s="11"/>
      <c r="AF13" s="11"/>
      <c r="AG13" s="20">
        <v>1066.44</v>
      </c>
      <c r="AH13" s="11"/>
      <c r="AI13" s="19">
        <v>1108.03</v>
      </c>
      <c r="AJ13" s="11"/>
    </row>
    <row r="14" spans="2:36" ht="15.75">
      <c r="B14" s="9"/>
      <c r="C14" s="27"/>
      <c r="D14" s="11"/>
      <c r="E14" s="28"/>
      <c r="F14" s="26"/>
      <c r="G14" s="16"/>
      <c r="H14" s="11"/>
      <c r="I14" s="11"/>
      <c r="J14" s="11"/>
      <c r="K14" s="11"/>
      <c r="L14" s="29"/>
      <c r="M14" s="11"/>
      <c r="N14" s="53"/>
      <c r="O14" s="11"/>
      <c r="P14" s="11"/>
      <c r="Q14" s="53"/>
      <c r="R14" s="29"/>
      <c r="S14" s="11"/>
      <c r="T14" s="11"/>
      <c r="U14" s="16"/>
      <c r="V14" s="11"/>
      <c r="W14" s="16"/>
      <c r="X14" s="16"/>
      <c r="Y14" s="16"/>
      <c r="Z14" s="11"/>
      <c r="AA14" s="11"/>
      <c r="AB14" s="11"/>
      <c r="AC14" s="11"/>
      <c r="AD14" s="11"/>
      <c r="AE14" s="11"/>
      <c r="AF14" s="11"/>
      <c r="AG14" s="18">
        <v>920.41</v>
      </c>
      <c r="AH14" s="11"/>
      <c r="AI14" s="18">
        <v>956.31</v>
      </c>
      <c r="AJ14" s="11"/>
    </row>
    <row r="15" spans="1:36" s="13" customFormat="1" ht="46.5" customHeight="1">
      <c r="A15" s="38"/>
      <c r="B15" s="37">
        <v>1</v>
      </c>
      <c r="C15" s="29" t="s">
        <v>31</v>
      </c>
      <c r="D15" s="30">
        <f>F15+H15</f>
        <v>850</v>
      </c>
      <c r="E15" s="17">
        <f>G15+I15</f>
        <v>1786586</v>
      </c>
      <c r="F15" s="30">
        <v>500</v>
      </c>
      <c r="G15" s="17">
        <f>F15*G13</f>
        <v>1039910.0000000001</v>
      </c>
      <c r="H15" s="30">
        <v>350</v>
      </c>
      <c r="I15" s="17">
        <f>H15*I13</f>
        <v>746676</v>
      </c>
      <c r="J15" s="17">
        <f>L15+O15</f>
        <v>16000</v>
      </c>
      <c r="K15" s="17">
        <f>M15+P15</f>
        <v>148320</v>
      </c>
      <c r="L15" s="17">
        <v>8000</v>
      </c>
      <c r="M15" s="17">
        <f>L15*$M$13</f>
        <v>72000</v>
      </c>
      <c r="N15" s="17"/>
      <c r="O15" s="31">
        <v>8000</v>
      </c>
      <c r="P15" s="17">
        <f>O15*P13</f>
        <v>76320</v>
      </c>
      <c r="Q15" s="17"/>
      <c r="R15" s="32">
        <f aca="true" t="shared" si="0" ref="R15:R20">T15+V15</f>
        <v>990</v>
      </c>
      <c r="S15" s="17">
        <f aca="true" t="shared" si="1" ref="S15:S22">U15+W15</f>
        <v>141540.3</v>
      </c>
      <c r="T15" s="32">
        <v>495</v>
      </c>
      <c r="U15" s="17">
        <f>U13*T15</f>
        <v>69552.45</v>
      </c>
      <c r="V15" s="32">
        <v>495</v>
      </c>
      <c r="W15" s="17">
        <f>V15*W13</f>
        <v>71987.85</v>
      </c>
      <c r="X15" s="32">
        <f>Z15+AB15</f>
        <v>990</v>
      </c>
      <c r="Y15" s="17">
        <f>AA15+AC15</f>
        <v>190589.85</v>
      </c>
      <c r="Z15" s="32">
        <v>495</v>
      </c>
      <c r="AA15" s="17">
        <f>Z15*AA13</f>
        <v>86837.85</v>
      </c>
      <c r="AB15" s="32">
        <v>495</v>
      </c>
      <c r="AC15" s="17">
        <f>AB15*$AC$13</f>
        <v>103752</v>
      </c>
      <c r="AD15" s="17">
        <f>AF15+AH15</f>
        <v>20</v>
      </c>
      <c r="AE15" s="17">
        <f>AG15+AI15</f>
        <v>21744.7</v>
      </c>
      <c r="AF15" s="17">
        <v>10</v>
      </c>
      <c r="AG15" s="17">
        <f>AG13*AF15</f>
        <v>10664.400000000001</v>
      </c>
      <c r="AH15" s="17">
        <v>10</v>
      </c>
      <c r="AI15" s="17">
        <f>$AI$13*AH15</f>
        <v>11080.3</v>
      </c>
      <c r="AJ15" s="17">
        <f aca="true" t="shared" si="2" ref="AJ15:AJ25">Y15+S15+K15+E15+AE15</f>
        <v>2288780.85</v>
      </c>
    </row>
    <row r="16" spans="1:36" s="13" customFormat="1" ht="72" customHeight="1">
      <c r="A16" s="38"/>
      <c r="B16" s="37"/>
      <c r="C16" s="29" t="s">
        <v>28</v>
      </c>
      <c r="D16" s="30">
        <f>F16+H16</f>
        <v>1258.893</v>
      </c>
      <c r="E16" s="17">
        <f>G16+I16</f>
        <v>2650103.04626</v>
      </c>
      <c r="F16" s="30">
        <v>664.343</v>
      </c>
      <c r="G16" s="17">
        <f>F16*G13</f>
        <v>1381713.8582600001</v>
      </c>
      <c r="H16" s="30">
        <v>594.55</v>
      </c>
      <c r="I16" s="17">
        <f>H16*I13</f>
        <v>1268389.188</v>
      </c>
      <c r="J16" s="32">
        <f>L16+O16</f>
        <v>219304</v>
      </c>
      <c r="K16" s="17">
        <f>M16+P16</f>
        <v>2037242.16</v>
      </c>
      <c r="L16" s="32">
        <v>101700</v>
      </c>
      <c r="M16" s="17">
        <f>L16*M13</f>
        <v>915300</v>
      </c>
      <c r="N16" s="17"/>
      <c r="O16" s="31">
        <v>117604</v>
      </c>
      <c r="P16" s="17">
        <f>O16*P13</f>
        <v>1121942.16</v>
      </c>
      <c r="Q16" s="17"/>
      <c r="R16" s="32">
        <f>T16+V16</f>
        <v>3800</v>
      </c>
      <c r="S16" s="17">
        <f>U16+W16</f>
        <v>547118.68</v>
      </c>
      <c r="T16" s="32">
        <v>1121</v>
      </c>
      <c r="U16" s="17">
        <f>U13*T16</f>
        <v>157511.71</v>
      </c>
      <c r="V16" s="32">
        <v>2679</v>
      </c>
      <c r="W16" s="17">
        <f>V16*W13</f>
        <v>389606.97000000003</v>
      </c>
      <c r="X16" s="32">
        <f>Z16+AB16</f>
        <v>3800</v>
      </c>
      <c r="Y16" s="17">
        <f>AA16+AC16</f>
        <v>758175.43</v>
      </c>
      <c r="Z16" s="32">
        <v>1121</v>
      </c>
      <c r="AA16" s="17">
        <f>Z16*AA13</f>
        <v>196657.03</v>
      </c>
      <c r="AB16" s="32">
        <v>2679</v>
      </c>
      <c r="AC16" s="17">
        <f>AB16*AC13</f>
        <v>561518.4</v>
      </c>
      <c r="AD16" s="17">
        <f aca="true" t="shared" si="3" ref="AD16:AD23">AF16+AH16</f>
        <v>142.56</v>
      </c>
      <c r="AE16" s="17">
        <f aca="true" t="shared" si="4" ref="AE16:AE25">AG16+AI16</f>
        <v>154996.2216</v>
      </c>
      <c r="AF16" s="17">
        <v>71.28</v>
      </c>
      <c r="AG16" s="17">
        <f>$AG$13*AF16</f>
        <v>76015.8432</v>
      </c>
      <c r="AH16" s="17">
        <v>71.28</v>
      </c>
      <c r="AI16" s="17">
        <f aca="true" t="shared" si="5" ref="AI16:AI25">$AI$13*AH16</f>
        <v>78980.3784</v>
      </c>
      <c r="AJ16" s="17">
        <f t="shared" si="2"/>
        <v>6147635.5378600005</v>
      </c>
    </row>
    <row r="17" spans="1:36" s="13" customFormat="1" ht="30.75" customHeight="1">
      <c r="A17" s="38"/>
      <c r="B17" s="37">
        <v>3</v>
      </c>
      <c r="C17" s="29" t="s">
        <v>32</v>
      </c>
      <c r="D17" s="30">
        <f aca="true" t="shared" si="6" ref="D17:D24">F17+H17</f>
        <v>291.59000000000003</v>
      </c>
      <c r="E17" s="17">
        <f aca="true" t="shared" si="7" ref="E17:E23">G17+I17</f>
        <v>612536.3224000001</v>
      </c>
      <c r="F17" s="30">
        <v>178</v>
      </c>
      <c r="G17" s="17">
        <f>F17*G13</f>
        <v>370207.96</v>
      </c>
      <c r="H17" s="30">
        <v>113.59</v>
      </c>
      <c r="I17" s="17">
        <f>H17*I13</f>
        <v>242328.3624</v>
      </c>
      <c r="J17" s="32">
        <f aca="true" t="shared" si="8" ref="J17:J24">L17+O17</f>
        <v>15600</v>
      </c>
      <c r="K17" s="17">
        <f>M17+P17</f>
        <v>144612</v>
      </c>
      <c r="L17" s="32">
        <v>7800</v>
      </c>
      <c r="M17" s="17">
        <f>L17*$M$13</f>
        <v>70200</v>
      </c>
      <c r="N17" s="17"/>
      <c r="O17" s="31">
        <v>7800</v>
      </c>
      <c r="P17" s="17">
        <f>O17*P13</f>
        <v>74412</v>
      </c>
      <c r="Q17" s="17"/>
      <c r="R17" s="32">
        <f t="shared" si="0"/>
        <v>228</v>
      </c>
      <c r="S17" s="17">
        <f t="shared" si="1"/>
        <v>32597.16</v>
      </c>
      <c r="T17" s="32">
        <v>114</v>
      </c>
      <c r="U17" s="17">
        <f>U13*T17</f>
        <v>16018.14</v>
      </c>
      <c r="V17" s="32">
        <v>114</v>
      </c>
      <c r="W17" s="17">
        <f>V17*W13</f>
        <v>16579.02</v>
      </c>
      <c r="X17" s="32">
        <f aca="true" t="shared" si="9" ref="X17:X22">Z17+AB17</f>
        <v>228</v>
      </c>
      <c r="Y17" s="17">
        <f aca="true" t="shared" si="10" ref="Y17:Y24">AA17+AC17</f>
        <v>43893.42</v>
      </c>
      <c r="Z17" s="32">
        <v>114</v>
      </c>
      <c r="AA17" s="17">
        <f>Z17*AA13</f>
        <v>19999.02</v>
      </c>
      <c r="AB17" s="32">
        <v>114</v>
      </c>
      <c r="AC17" s="17">
        <f>AB17*$AC$13</f>
        <v>23894.399999999998</v>
      </c>
      <c r="AD17" s="17">
        <f t="shared" si="3"/>
        <v>45</v>
      </c>
      <c r="AE17" s="17">
        <f t="shared" si="4"/>
        <v>48925.575</v>
      </c>
      <c r="AF17" s="17">
        <v>22.5</v>
      </c>
      <c r="AG17" s="17">
        <f>$AG$13*AF17</f>
        <v>23994.9</v>
      </c>
      <c r="AH17" s="17">
        <v>22.5</v>
      </c>
      <c r="AI17" s="17">
        <f t="shared" si="5"/>
        <v>24930.675</v>
      </c>
      <c r="AJ17" s="17">
        <f t="shared" si="2"/>
        <v>882564.4774</v>
      </c>
    </row>
    <row r="18" spans="2:36" ht="34.5" customHeight="1">
      <c r="B18" s="9">
        <v>4</v>
      </c>
      <c r="C18" s="29" t="s">
        <v>19</v>
      </c>
      <c r="D18" s="30">
        <f t="shared" si="6"/>
        <v>486.74</v>
      </c>
      <c r="E18" s="17">
        <f t="shared" si="7"/>
        <v>1026057.4224400001</v>
      </c>
      <c r="F18" s="30">
        <v>230.374</v>
      </c>
      <c r="G18" s="17">
        <f>F18*G13</f>
        <v>479136.45268000005</v>
      </c>
      <c r="H18" s="30">
        <v>256.366</v>
      </c>
      <c r="I18" s="17">
        <f>H18*I13</f>
        <v>546920.96976</v>
      </c>
      <c r="J18" s="32">
        <f t="shared" si="8"/>
        <v>52000</v>
      </c>
      <c r="K18" s="17">
        <f>M18+P18</f>
        <v>483608.16</v>
      </c>
      <c r="L18" s="32">
        <v>23096</v>
      </c>
      <c r="M18" s="17">
        <f>L18*$M$13</f>
        <v>207864</v>
      </c>
      <c r="N18" s="17"/>
      <c r="O18" s="31">
        <v>28904</v>
      </c>
      <c r="P18" s="17">
        <f>O18*P13</f>
        <v>275744.16</v>
      </c>
      <c r="Q18" s="17"/>
      <c r="R18" s="32">
        <f t="shared" si="0"/>
        <v>4686</v>
      </c>
      <c r="S18" s="17">
        <f t="shared" si="1"/>
        <v>669957.4199999999</v>
      </c>
      <c r="T18" s="32">
        <v>2343</v>
      </c>
      <c r="U18" s="17">
        <f>U13*T18</f>
        <v>329214.93</v>
      </c>
      <c r="V18" s="32">
        <v>2343</v>
      </c>
      <c r="W18" s="17">
        <f>V18*W13</f>
        <v>340742.49</v>
      </c>
      <c r="X18" s="32">
        <f t="shared" si="9"/>
        <v>4686</v>
      </c>
      <c r="Y18" s="17">
        <f t="shared" si="10"/>
        <v>902125.29</v>
      </c>
      <c r="Z18" s="32">
        <v>2343</v>
      </c>
      <c r="AA18" s="17">
        <f>Z18*AA13</f>
        <v>411032.49</v>
      </c>
      <c r="AB18" s="32">
        <v>2343</v>
      </c>
      <c r="AC18" s="17">
        <f>AB18*AC13</f>
        <v>491092.8</v>
      </c>
      <c r="AD18" s="17">
        <f t="shared" si="3"/>
        <v>69.6</v>
      </c>
      <c r="AE18" s="17">
        <f>AG18+AI18</f>
        <v>75671.556</v>
      </c>
      <c r="AF18" s="17">
        <v>34.8</v>
      </c>
      <c r="AG18" s="17">
        <f aca="true" t="shared" si="11" ref="AG18:AG25">$AG$13*AF18</f>
        <v>37112.112</v>
      </c>
      <c r="AH18" s="17">
        <v>34.8</v>
      </c>
      <c r="AI18" s="17">
        <f t="shared" si="5"/>
        <v>38559.443999999996</v>
      </c>
      <c r="AJ18" s="17">
        <f t="shared" si="2"/>
        <v>3157419.84844</v>
      </c>
    </row>
    <row r="19" spans="1:36" s="48" customFormat="1" ht="20.25" customHeight="1">
      <c r="A19" s="41"/>
      <c r="B19" s="42">
        <v>5</v>
      </c>
      <c r="C19" s="43" t="s">
        <v>6</v>
      </c>
      <c r="D19" s="44">
        <f t="shared" si="6"/>
        <v>256.12</v>
      </c>
      <c r="E19" s="45">
        <f t="shared" si="7"/>
        <v>538835.2444</v>
      </c>
      <c r="F19" s="44">
        <v>141.22</v>
      </c>
      <c r="G19" s="45">
        <f>F19*G13</f>
        <v>293712.1804</v>
      </c>
      <c r="H19" s="44">
        <v>114.9</v>
      </c>
      <c r="I19" s="45">
        <f>H19*I13</f>
        <v>245123.064</v>
      </c>
      <c r="J19" s="46">
        <f t="shared" si="8"/>
        <v>39000</v>
      </c>
      <c r="K19" s="45">
        <f>N19+Q19</f>
        <v>367965</v>
      </c>
      <c r="L19" s="46">
        <v>19500</v>
      </c>
      <c r="M19" s="45"/>
      <c r="N19" s="45">
        <f>L19*N13</f>
        <v>175890</v>
      </c>
      <c r="O19" s="47">
        <v>19500</v>
      </c>
      <c r="P19" s="17"/>
      <c r="Q19" s="45">
        <f>O19*Q13</f>
        <v>192075</v>
      </c>
      <c r="R19" s="32">
        <f t="shared" si="0"/>
        <v>514</v>
      </c>
      <c r="S19" s="17">
        <f t="shared" si="1"/>
        <v>73486.58</v>
      </c>
      <c r="T19" s="32">
        <v>257</v>
      </c>
      <c r="U19" s="17">
        <f>U13*T19</f>
        <v>36111.07</v>
      </c>
      <c r="V19" s="32">
        <v>257</v>
      </c>
      <c r="W19" s="17">
        <f>V19*W13</f>
        <v>37375.51</v>
      </c>
      <c r="X19" s="32">
        <v>514</v>
      </c>
      <c r="Y19" s="17">
        <f t="shared" si="10"/>
        <v>98952.70999999999</v>
      </c>
      <c r="Z19" s="32">
        <v>257</v>
      </c>
      <c r="AA19" s="17">
        <f>Z19*AA13</f>
        <v>45085.51</v>
      </c>
      <c r="AB19" s="32">
        <v>257</v>
      </c>
      <c r="AC19" s="17">
        <f>AB19*AC13</f>
        <v>53867.2</v>
      </c>
      <c r="AD19" s="17">
        <f t="shared" si="3"/>
        <v>68</v>
      </c>
      <c r="AE19" s="17">
        <f t="shared" si="4"/>
        <v>73931.98</v>
      </c>
      <c r="AF19" s="17">
        <v>34</v>
      </c>
      <c r="AG19" s="17">
        <f t="shared" si="11"/>
        <v>36258.96</v>
      </c>
      <c r="AH19" s="17">
        <v>34</v>
      </c>
      <c r="AI19" s="17">
        <f t="shared" si="5"/>
        <v>37673.02</v>
      </c>
      <c r="AJ19" s="17">
        <f>Y19+S19+K19+E19+AE19</f>
        <v>1153171.5144</v>
      </c>
    </row>
    <row r="20" spans="1:36" s="13" customFormat="1" ht="72" customHeight="1">
      <c r="A20" s="38"/>
      <c r="B20" s="42">
        <f>B19+1</f>
        <v>6</v>
      </c>
      <c r="C20" s="43" t="s">
        <v>20</v>
      </c>
      <c r="D20" s="30">
        <f t="shared" si="6"/>
        <v>93</v>
      </c>
      <c r="E20" s="17">
        <f t="shared" si="7"/>
        <v>195725.48000000004</v>
      </c>
      <c r="F20" s="30">
        <v>50</v>
      </c>
      <c r="G20" s="17">
        <f>F20*G13</f>
        <v>103991.00000000001</v>
      </c>
      <c r="H20" s="30">
        <v>43</v>
      </c>
      <c r="I20" s="17">
        <f>H20*I13</f>
        <v>91734.48000000001</v>
      </c>
      <c r="J20" s="32">
        <f t="shared" si="8"/>
        <v>9300</v>
      </c>
      <c r="K20" s="17">
        <f>N20+Q20</f>
        <v>87745.5</v>
      </c>
      <c r="L20" s="32">
        <v>4650</v>
      </c>
      <c r="M20" s="17"/>
      <c r="N20" s="45">
        <f>L20*N13</f>
        <v>41943</v>
      </c>
      <c r="O20" s="47">
        <v>4650</v>
      </c>
      <c r="P20" s="17"/>
      <c r="Q20" s="45">
        <f>O20*Q13</f>
        <v>45802.5</v>
      </c>
      <c r="R20" s="32">
        <f t="shared" si="0"/>
        <v>52</v>
      </c>
      <c r="S20" s="17">
        <f t="shared" si="1"/>
        <v>7434.4400000000005</v>
      </c>
      <c r="T20" s="32">
        <v>26</v>
      </c>
      <c r="U20" s="17">
        <f>U13*T20</f>
        <v>3653.2599999999998</v>
      </c>
      <c r="V20" s="32">
        <v>26</v>
      </c>
      <c r="W20" s="17">
        <f>V20*W13</f>
        <v>3781.1800000000003</v>
      </c>
      <c r="X20" s="32">
        <f>Z20+AB20</f>
        <v>52</v>
      </c>
      <c r="Y20" s="17">
        <f t="shared" si="10"/>
        <v>10010.779999999999</v>
      </c>
      <c r="Z20" s="32">
        <v>26</v>
      </c>
      <c r="AA20" s="17">
        <f>Z20*AA13</f>
        <v>4561.18</v>
      </c>
      <c r="AB20" s="32">
        <v>26</v>
      </c>
      <c r="AC20" s="17">
        <f>AB20*$AC$13</f>
        <v>5449.599999999999</v>
      </c>
      <c r="AD20" s="17">
        <f t="shared" si="3"/>
        <v>2.8</v>
      </c>
      <c r="AE20" s="17">
        <f t="shared" si="4"/>
        <v>3044.258</v>
      </c>
      <c r="AF20" s="17">
        <v>1.4</v>
      </c>
      <c r="AG20" s="17">
        <f t="shared" si="11"/>
        <v>1493.016</v>
      </c>
      <c r="AH20" s="17">
        <v>1.4</v>
      </c>
      <c r="AI20" s="17">
        <f t="shared" si="5"/>
        <v>1551.242</v>
      </c>
      <c r="AJ20" s="17">
        <f t="shared" si="2"/>
        <v>303960.45800000004</v>
      </c>
    </row>
    <row r="21" spans="1:36" s="13" customFormat="1" ht="63.75" customHeight="1">
      <c r="A21" s="38"/>
      <c r="B21" s="42">
        <f>B20+1</f>
        <v>7</v>
      </c>
      <c r="C21" s="43" t="s">
        <v>21</v>
      </c>
      <c r="D21" s="30">
        <f>F21+H21</f>
        <v>108.374</v>
      </c>
      <c r="E21" s="17">
        <f t="shared" si="7"/>
        <v>227621.07224000004</v>
      </c>
      <c r="F21" s="30">
        <v>66.86</v>
      </c>
      <c r="G21" s="17">
        <f>F21*G13</f>
        <v>139056.76520000002</v>
      </c>
      <c r="H21" s="30">
        <v>41.514</v>
      </c>
      <c r="I21" s="17">
        <f>H21*I13</f>
        <v>88564.30704000001</v>
      </c>
      <c r="J21" s="32">
        <f t="shared" si="8"/>
        <v>9000</v>
      </c>
      <c r="K21" s="17">
        <f>N21+Q21</f>
        <v>84915</v>
      </c>
      <c r="L21" s="32">
        <v>4500</v>
      </c>
      <c r="M21" s="17"/>
      <c r="N21" s="45">
        <f>L21*N13</f>
        <v>40590</v>
      </c>
      <c r="O21" s="47">
        <v>4500</v>
      </c>
      <c r="P21" s="17"/>
      <c r="Q21" s="45">
        <f>O21*Q13</f>
        <v>44325</v>
      </c>
      <c r="R21" s="32">
        <f>T21+V21</f>
        <v>34</v>
      </c>
      <c r="S21" s="17">
        <f t="shared" si="1"/>
        <v>4860.98</v>
      </c>
      <c r="T21" s="32">
        <v>17</v>
      </c>
      <c r="U21" s="17">
        <f>U13*T21</f>
        <v>2388.67</v>
      </c>
      <c r="V21" s="32">
        <v>17</v>
      </c>
      <c r="W21" s="17">
        <f>V21*W13</f>
        <v>2472.31</v>
      </c>
      <c r="X21" s="32">
        <f>Z21+AB21</f>
        <v>34</v>
      </c>
      <c r="Y21" s="17">
        <f t="shared" si="10"/>
        <v>6545.51</v>
      </c>
      <c r="Z21" s="32">
        <v>17</v>
      </c>
      <c r="AA21" s="17">
        <f>Z21*AA13</f>
        <v>2982.31</v>
      </c>
      <c r="AB21" s="32">
        <v>17</v>
      </c>
      <c r="AC21" s="17">
        <f>AB21*$AC$13</f>
        <v>3563.2</v>
      </c>
      <c r="AD21" s="17">
        <f t="shared" si="3"/>
        <v>18</v>
      </c>
      <c r="AE21" s="17">
        <f t="shared" si="4"/>
        <v>19570.230000000003</v>
      </c>
      <c r="AF21" s="17">
        <v>9</v>
      </c>
      <c r="AG21" s="17">
        <f t="shared" si="11"/>
        <v>9597.960000000001</v>
      </c>
      <c r="AH21" s="17">
        <v>9</v>
      </c>
      <c r="AI21" s="17">
        <f t="shared" si="5"/>
        <v>9972.27</v>
      </c>
      <c r="AJ21" s="17">
        <f t="shared" si="2"/>
        <v>343512.79224000004</v>
      </c>
    </row>
    <row r="22" spans="1:36" s="13" customFormat="1" ht="50.25" customHeight="1">
      <c r="A22" s="38"/>
      <c r="B22" s="42">
        <f>B21+1</f>
        <v>8</v>
      </c>
      <c r="C22" s="43" t="s">
        <v>22</v>
      </c>
      <c r="D22" s="30">
        <f t="shared" si="6"/>
        <v>49.79</v>
      </c>
      <c r="E22" s="17">
        <f t="shared" si="7"/>
        <v>104592.3784</v>
      </c>
      <c r="F22" s="30">
        <v>30.4</v>
      </c>
      <c r="G22" s="17">
        <f>F22*G13</f>
        <v>63226.528</v>
      </c>
      <c r="H22" s="30">
        <v>19.39</v>
      </c>
      <c r="I22" s="17">
        <f>H22*I13</f>
        <v>41365.8504</v>
      </c>
      <c r="J22" s="32">
        <f t="shared" si="8"/>
        <v>5100</v>
      </c>
      <c r="K22" s="17">
        <f>N22+Q22</f>
        <v>48118.5</v>
      </c>
      <c r="L22" s="32">
        <v>2550</v>
      </c>
      <c r="M22" s="17"/>
      <c r="N22" s="45">
        <f>L22*N13</f>
        <v>23001</v>
      </c>
      <c r="O22" s="47">
        <v>2550</v>
      </c>
      <c r="P22" s="17"/>
      <c r="Q22" s="45">
        <f>O22*Q13</f>
        <v>25117.5</v>
      </c>
      <c r="R22" s="32">
        <f>T22+V22</f>
        <v>78</v>
      </c>
      <c r="S22" s="17">
        <f t="shared" si="1"/>
        <v>11151.66</v>
      </c>
      <c r="T22" s="32">
        <v>39</v>
      </c>
      <c r="U22" s="17">
        <f>U13*T22</f>
        <v>5479.889999999999</v>
      </c>
      <c r="V22" s="32">
        <v>39</v>
      </c>
      <c r="W22" s="17">
        <f>V22*W13</f>
        <v>5671.77</v>
      </c>
      <c r="X22" s="32">
        <f t="shared" si="9"/>
        <v>78</v>
      </c>
      <c r="Y22" s="17">
        <f t="shared" si="10"/>
        <v>15016.17</v>
      </c>
      <c r="Z22" s="32">
        <v>39</v>
      </c>
      <c r="AA22" s="17">
        <f>Z22*$AA$13</f>
        <v>6841.77</v>
      </c>
      <c r="AB22" s="32">
        <v>39</v>
      </c>
      <c r="AC22" s="17">
        <f>AB22*AC13</f>
        <v>8174.4</v>
      </c>
      <c r="AD22" s="17">
        <f t="shared" si="3"/>
        <v>18</v>
      </c>
      <c r="AE22" s="17">
        <f t="shared" si="4"/>
        <v>19570.230000000003</v>
      </c>
      <c r="AF22" s="17">
        <v>9</v>
      </c>
      <c r="AG22" s="17">
        <f t="shared" si="11"/>
        <v>9597.960000000001</v>
      </c>
      <c r="AH22" s="17">
        <v>9</v>
      </c>
      <c r="AI22" s="17">
        <f t="shared" si="5"/>
        <v>9972.27</v>
      </c>
      <c r="AJ22" s="17">
        <f t="shared" si="2"/>
        <v>198448.9384</v>
      </c>
    </row>
    <row r="23" spans="1:36" s="50" customFormat="1" ht="45" customHeight="1">
      <c r="A23" s="49"/>
      <c r="B23" s="42">
        <f>B22+1</f>
        <v>9</v>
      </c>
      <c r="C23" s="43" t="s">
        <v>18</v>
      </c>
      <c r="D23" s="44">
        <f t="shared" si="6"/>
        <v>181.65800000000002</v>
      </c>
      <c r="E23" s="45">
        <f t="shared" si="7"/>
        <v>381633.87896</v>
      </c>
      <c r="F23" s="44">
        <v>110.348</v>
      </c>
      <c r="G23" s="45">
        <f>F23*G13</f>
        <v>229503.97736000002</v>
      </c>
      <c r="H23" s="44">
        <v>71.31</v>
      </c>
      <c r="I23" s="45">
        <f>H23*I13</f>
        <v>152129.9016</v>
      </c>
      <c r="J23" s="46">
        <f t="shared" si="8"/>
        <v>19200</v>
      </c>
      <c r="K23" s="45">
        <f>N23+Q23</f>
        <v>181152</v>
      </c>
      <c r="L23" s="46">
        <v>9600</v>
      </c>
      <c r="M23" s="45"/>
      <c r="N23" s="45">
        <f>L23*N13</f>
        <v>86592</v>
      </c>
      <c r="O23" s="47">
        <v>9600</v>
      </c>
      <c r="P23" s="17"/>
      <c r="Q23" s="45">
        <f>O23*Q13</f>
        <v>94560</v>
      </c>
      <c r="R23" s="32">
        <f>T23+V23</f>
        <v>2296</v>
      </c>
      <c r="S23" s="17">
        <f>U23+W23</f>
        <v>328259.12</v>
      </c>
      <c r="T23" s="32">
        <v>1148</v>
      </c>
      <c r="U23" s="17">
        <f>U13*T23</f>
        <v>161305.47999999998</v>
      </c>
      <c r="V23" s="32">
        <v>1148</v>
      </c>
      <c r="W23" s="17">
        <f>V23*W13</f>
        <v>166953.64</v>
      </c>
      <c r="X23" s="32">
        <v>2296</v>
      </c>
      <c r="Y23" s="17">
        <f t="shared" si="10"/>
        <v>442014.44</v>
      </c>
      <c r="Z23" s="32">
        <v>1148</v>
      </c>
      <c r="AA23" s="17">
        <f>AA13*Z23</f>
        <v>201393.64</v>
      </c>
      <c r="AB23" s="32">
        <v>1148</v>
      </c>
      <c r="AC23" s="17">
        <f>AC13*AB23</f>
        <v>240620.8</v>
      </c>
      <c r="AD23" s="17">
        <f t="shared" si="3"/>
        <v>24</v>
      </c>
      <c r="AE23" s="17">
        <f t="shared" si="4"/>
        <v>22520.64</v>
      </c>
      <c r="AF23" s="17">
        <v>12</v>
      </c>
      <c r="AG23" s="17">
        <f>AG14*AF23</f>
        <v>11044.92</v>
      </c>
      <c r="AH23" s="17">
        <v>12</v>
      </c>
      <c r="AI23" s="17">
        <f>AI14*AH23</f>
        <v>11475.72</v>
      </c>
      <c r="AJ23" s="17">
        <f t="shared" si="2"/>
        <v>1355580.0789599998</v>
      </c>
    </row>
    <row r="24" spans="1:36" s="13" customFormat="1" ht="70.5" customHeight="1">
      <c r="A24" s="38"/>
      <c r="B24" s="37">
        <v>10</v>
      </c>
      <c r="C24" s="29" t="s">
        <v>23</v>
      </c>
      <c r="D24" s="30">
        <f t="shared" si="6"/>
        <v>368.08</v>
      </c>
      <c r="E24" s="17">
        <f>G24+I24</f>
        <v>775393.6472</v>
      </c>
      <c r="F24" s="30">
        <v>184.04</v>
      </c>
      <c r="G24" s="17">
        <f>F24*G13</f>
        <v>382770.0728</v>
      </c>
      <c r="H24" s="30">
        <v>184.04</v>
      </c>
      <c r="I24" s="17">
        <f>H24*I13</f>
        <v>392623.5744</v>
      </c>
      <c r="J24" s="32">
        <f t="shared" si="8"/>
        <v>25000</v>
      </c>
      <c r="K24" s="17">
        <f>N24+Q24</f>
        <v>235875</v>
      </c>
      <c r="L24" s="32">
        <v>12500</v>
      </c>
      <c r="M24" s="17"/>
      <c r="N24" s="17">
        <f>L24*N13</f>
        <v>112750</v>
      </c>
      <c r="O24" s="31">
        <v>12500</v>
      </c>
      <c r="P24" s="17"/>
      <c r="Q24" s="17">
        <f>O24*Q13</f>
        <v>123125</v>
      </c>
      <c r="R24" s="32">
        <f>T24+V24</f>
        <v>700</v>
      </c>
      <c r="S24" s="17">
        <f>U24+W24</f>
        <v>100079</v>
      </c>
      <c r="T24" s="32">
        <v>350</v>
      </c>
      <c r="U24" s="17">
        <f>U13*T24</f>
        <v>49178.5</v>
      </c>
      <c r="V24" s="32">
        <v>350</v>
      </c>
      <c r="W24" s="17">
        <f>W13*V24</f>
        <v>50900.5</v>
      </c>
      <c r="X24" s="32">
        <f>Z24+AB24</f>
        <v>700</v>
      </c>
      <c r="Y24" s="17">
        <f t="shared" si="10"/>
        <v>134760.5</v>
      </c>
      <c r="Z24" s="32">
        <v>350</v>
      </c>
      <c r="AA24" s="17">
        <f>AA13*Z24</f>
        <v>61400.5</v>
      </c>
      <c r="AB24" s="32">
        <v>350</v>
      </c>
      <c r="AC24" s="17">
        <f>AC13*AB24</f>
        <v>73360</v>
      </c>
      <c r="AD24" s="17">
        <f>AF24+AH24</f>
        <v>30</v>
      </c>
      <c r="AE24" s="17">
        <f t="shared" si="4"/>
        <v>28150.8</v>
      </c>
      <c r="AF24" s="17">
        <v>15</v>
      </c>
      <c r="AG24" s="17">
        <f>AG14*AF24</f>
        <v>13806.15</v>
      </c>
      <c r="AH24" s="17">
        <v>15</v>
      </c>
      <c r="AI24" s="17">
        <f>AI14*AH24</f>
        <v>14344.65</v>
      </c>
      <c r="AJ24" s="17">
        <f t="shared" si="2"/>
        <v>1274258.9472</v>
      </c>
    </row>
    <row r="25" spans="1:43" s="4" customFormat="1" ht="94.5" customHeight="1">
      <c r="A25" s="6"/>
      <c r="B25" s="10">
        <v>11</v>
      </c>
      <c r="C25" s="39" t="s">
        <v>29</v>
      </c>
      <c r="D25" s="30">
        <v>0</v>
      </c>
      <c r="E25" s="17">
        <v>0</v>
      </c>
      <c r="F25" s="30">
        <v>0</v>
      </c>
      <c r="G25" s="17">
        <v>0</v>
      </c>
      <c r="H25" s="30">
        <v>0</v>
      </c>
      <c r="I25" s="17">
        <v>0</v>
      </c>
      <c r="J25" s="32">
        <f>L25+O25</f>
        <v>75000</v>
      </c>
      <c r="K25" s="17">
        <f>M25+P25</f>
        <v>695250</v>
      </c>
      <c r="L25" s="32">
        <v>37500</v>
      </c>
      <c r="M25" s="17">
        <f>L25*$M$13</f>
        <v>337500</v>
      </c>
      <c r="N25" s="17">
        <v>0</v>
      </c>
      <c r="O25" s="31">
        <v>37500</v>
      </c>
      <c r="P25" s="17">
        <f>O25*P13</f>
        <v>357749.99999999994</v>
      </c>
      <c r="Q25" s="17">
        <v>0</v>
      </c>
      <c r="R25" s="32">
        <v>0</v>
      </c>
      <c r="S25" s="17">
        <v>0</v>
      </c>
      <c r="T25" s="32">
        <v>0</v>
      </c>
      <c r="U25" s="17">
        <f>U13*T25</f>
        <v>0</v>
      </c>
      <c r="V25" s="32">
        <v>0</v>
      </c>
      <c r="W25" s="17">
        <v>0</v>
      </c>
      <c r="X25" s="17">
        <v>0</v>
      </c>
      <c r="Y25" s="17">
        <v>0</v>
      </c>
      <c r="Z25" s="32">
        <v>0</v>
      </c>
      <c r="AA25" s="17">
        <v>0</v>
      </c>
      <c r="AB25" s="32">
        <v>0</v>
      </c>
      <c r="AC25" s="17">
        <v>0</v>
      </c>
      <c r="AD25" s="17">
        <f>AF25+AH25</f>
        <v>0</v>
      </c>
      <c r="AE25" s="17">
        <f t="shared" si="4"/>
        <v>0</v>
      </c>
      <c r="AF25" s="17">
        <v>0</v>
      </c>
      <c r="AG25" s="17">
        <f t="shared" si="11"/>
        <v>0</v>
      </c>
      <c r="AH25" s="17">
        <v>0</v>
      </c>
      <c r="AI25" s="17">
        <f t="shared" si="5"/>
        <v>0</v>
      </c>
      <c r="AJ25" s="17">
        <f t="shared" si="2"/>
        <v>695250</v>
      </c>
      <c r="AK25" s="7"/>
      <c r="AL25" s="7"/>
      <c r="AM25" s="7"/>
      <c r="AN25" s="7"/>
      <c r="AO25" s="7"/>
      <c r="AP25" s="7"/>
      <c r="AQ25" s="7"/>
    </row>
    <row r="26" spans="1:43" s="4" customFormat="1" ht="90" customHeight="1">
      <c r="A26" s="6"/>
      <c r="B26" s="10">
        <v>12</v>
      </c>
      <c r="C26" s="33" t="s">
        <v>38</v>
      </c>
      <c r="D26" s="30">
        <v>0</v>
      </c>
      <c r="E26" s="17">
        <v>0</v>
      </c>
      <c r="F26" s="30">
        <v>0</v>
      </c>
      <c r="G26" s="17">
        <v>0</v>
      </c>
      <c r="H26" s="30">
        <v>0</v>
      </c>
      <c r="I26" s="17">
        <v>0</v>
      </c>
      <c r="J26" s="32">
        <f>L26+O26</f>
        <v>2850</v>
      </c>
      <c r="K26" s="17">
        <f>M26+P26</f>
        <v>26419.5</v>
      </c>
      <c r="L26" s="32">
        <v>1425</v>
      </c>
      <c r="M26" s="17">
        <f>L26*M13</f>
        <v>12825</v>
      </c>
      <c r="N26" s="17"/>
      <c r="O26" s="31">
        <v>1425</v>
      </c>
      <c r="P26" s="17">
        <f>O26*P13</f>
        <v>13594.499999999998</v>
      </c>
      <c r="Q26" s="17">
        <v>0</v>
      </c>
      <c r="R26" s="32">
        <v>0</v>
      </c>
      <c r="S26" s="17">
        <v>0</v>
      </c>
      <c r="T26" s="32">
        <v>0</v>
      </c>
      <c r="U26" s="17">
        <v>0</v>
      </c>
      <c r="V26" s="32">
        <v>0</v>
      </c>
      <c r="W26" s="17">
        <v>0</v>
      </c>
      <c r="X26" s="17">
        <v>0</v>
      </c>
      <c r="Y26" s="17">
        <v>0</v>
      </c>
      <c r="Z26" s="32">
        <v>0</v>
      </c>
      <c r="AA26" s="17">
        <v>0</v>
      </c>
      <c r="AB26" s="32">
        <v>0</v>
      </c>
      <c r="AC26" s="17">
        <v>0</v>
      </c>
      <c r="AD26" s="17">
        <v>0</v>
      </c>
      <c r="AE26" s="17">
        <v>0</v>
      </c>
      <c r="AF26" s="17">
        <v>0</v>
      </c>
      <c r="AG26" s="17">
        <v>0</v>
      </c>
      <c r="AH26" s="17">
        <v>0</v>
      </c>
      <c r="AI26" s="17">
        <v>0</v>
      </c>
      <c r="AJ26" s="17">
        <f>K26</f>
        <v>26419.5</v>
      </c>
      <c r="AK26" s="7"/>
      <c r="AL26" s="7"/>
      <c r="AM26" s="7"/>
      <c r="AN26" s="7"/>
      <c r="AO26" s="7"/>
      <c r="AP26" s="7"/>
      <c r="AQ26" s="7"/>
    </row>
    <row r="27" spans="1:40" s="1" customFormat="1" ht="25.5" customHeight="1">
      <c r="A27" s="3"/>
      <c r="B27" s="9"/>
      <c r="C27" s="54" t="s">
        <v>26</v>
      </c>
      <c r="D27" s="17">
        <f aca="true" t="shared" si="12" ref="D27:I27">SUM(D15:D24)</f>
        <v>3944.2449999999994</v>
      </c>
      <c r="E27" s="17">
        <f t="shared" si="12"/>
        <v>8299084.4923</v>
      </c>
      <c r="F27" s="17">
        <f>SUM(F15:F26)</f>
        <v>2155.585</v>
      </c>
      <c r="G27" s="17">
        <f t="shared" si="12"/>
        <v>4483228.7947</v>
      </c>
      <c r="H27" s="17">
        <f>SUM(H15:H26)</f>
        <v>1788.6599999999999</v>
      </c>
      <c r="I27" s="17">
        <f t="shared" si="12"/>
        <v>3815855.6975999996</v>
      </c>
      <c r="J27" s="17">
        <f>SUM(J15:J26)</f>
        <v>487354</v>
      </c>
      <c r="K27" s="17">
        <f>SUM(K15:K26)</f>
        <v>4541222.82</v>
      </c>
      <c r="L27" s="17">
        <f>SUM(L15:L26)</f>
        <v>232821</v>
      </c>
      <c r="M27" s="67">
        <f>M15+M16+M17+M18+N19+N20+N21+N22+N23+N24+M25+M26</f>
        <v>2096455</v>
      </c>
      <c r="N27" s="68"/>
      <c r="O27" s="17">
        <f>SUM(O15:O26)</f>
        <v>254533</v>
      </c>
      <c r="P27" s="67">
        <f>P15+P16+P17+P18+Q19+Q20+Q21+Q22+Q23+Q24+P25+P26</f>
        <v>2444767.82</v>
      </c>
      <c r="Q27" s="68"/>
      <c r="R27" s="17">
        <f>SUM(R15:R24)</f>
        <v>13378</v>
      </c>
      <c r="S27" s="17">
        <f aca="true" t="shared" si="13" ref="S27:AA27">SUM(S15:S24)</f>
        <v>1916485.3399999999</v>
      </c>
      <c r="T27" s="17">
        <f>SUM(T15:T26)</f>
        <v>5910</v>
      </c>
      <c r="U27" s="17">
        <f>SUM(U15:U25)</f>
        <v>830414.1</v>
      </c>
      <c r="V27" s="17">
        <f>SUM(V15:V26)</f>
        <v>7468</v>
      </c>
      <c r="W27" s="17">
        <f t="shared" si="13"/>
        <v>1086071.2400000002</v>
      </c>
      <c r="X27" s="17">
        <f>SUM(X15:X24)</f>
        <v>13378</v>
      </c>
      <c r="Y27" s="17">
        <f t="shared" si="13"/>
        <v>2602084.1</v>
      </c>
      <c r="Z27" s="17">
        <f>SUM(Z15:Z26)</f>
        <v>5910</v>
      </c>
      <c r="AA27" s="17">
        <f t="shared" si="13"/>
        <v>1036791.3000000002</v>
      </c>
      <c r="AB27" s="17">
        <f>SUM(AB15:AB26)</f>
        <v>7468</v>
      </c>
      <c r="AC27" s="17">
        <f>SUM(AC15:AC24)</f>
        <v>1565292.8</v>
      </c>
      <c r="AD27" s="17">
        <f aca="true" t="shared" si="14" ref="AD27:AI27">SUM(AD15:AD25)</f>
        <v>437.96</v>
      </c>
      <c r="AE27" s="17">
        <f t="shared" si="14"/>
        <v>468126.1905999999</v>
      </c>
      <c r="AF27" s="17">
        <f>SUM(AF15:AF26)</f>
        <v>218.98</v>
      </c>
      <c r="AG27" s="17">
        <f t="shared" si="14"/>
        <v>229586.22119999997</v>
      </c>
      <c r="AH27" s="17">
        <f>SUM(AH15:AH26)</f>
        <v>218.98</v>
      </c>
      <c r="AI27" s="17">
        <f t="shared" si="14"/>
        <v>238539.96939999997</v>
      </c>
      <c r="AJ27" s="17">
        <f>SUM(AJ15:AJ26)</f>
        <v>17827002.9429</v>
      </c>
      <c r="AN27" s="8"/>
    </row>
    <row r="28" spans="2:36" ht="24" customHeight="1">
      <c r="B28" s="55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40"/>
      <c r="O28" s="34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6"/>
    </row>
    <row r="29" ht="12.75">
      <c r="B29" s="12"/>
    </row>
    <row r="30" ht="12.75">
      <c r="B30" s="12"/>
    </row>
    <row r="31" ht="12.75">
      <c r="B31" s="12"/>
    </row>
  </sheetData>
  <sheetProtection/>
  <mergeCells count="23">
    <mergeCell ref="P27:Q27"/>
    <mergeCell ref="L10:Q10"/>
    <mergeCell ref="T10:U10"/>
    <mergeCell ref="AH6:AJ6"/>
    <mergeCell ref="V10:W10"/>
    <mergeCell ref="AF10:AG10"/>
    <mergeCell ref="C28:M28"/>
    <mergeCell ref="B10:B11"/>
    <mergeCell ref="C10:C11"/>
    <mergeCell ref="D10:E10"/>
    <mergeCell ref="F10:G10"/>
    <mergeCell ref="AD10:AE10"/>
    <mergeCell ref="M27:N27"/>
    <mergeCell ref="H10:I10"/>
    <mergeCell ref="J10:K10"/>
    <mergeCell ref="R10:S10"/>
    <mergeCell ref="AH3:AI3"/>
    <mergeCell ref="AH8:AJ8"/>
    <mergeCell ref="Z10:AA10"/>
    <mergeCell ref="AB10:AC10"/>
    <mergeCell ref="J9:AJ9"/>
    <mergeCell ref="AH10:AI10"/>
    <mergeCell ref="X10:Y10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</dc:creator>
  <cp:keywords/>
  <dc:description/>
  <cp:lastModifiedBy>Максутова</cp:lastModifiedBy>
  <cp:lastPrinted>2022-02-01T03:05:57Z</cp:lastPrinted>
  <dcterms:created xsi:type="dcterms:W3CDTF">2007-11-06T14:13:32Z</dcterms:created>
  <dcterms:modified xsi:type="dcterms:W3CDTF">2022-02-07T23:37:44Z</dcterms:modified>
  <cp:category/>
  <cp:version/>
  <cp:contentType/>
  <cp:contentStatus/>
</cp:coreProperties>
</file>