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Финанс. обесп. прил.1" sheetId="1" state="visible" r:id="rId2"/>
    <sheet name="Мероприятия прил.2" sheetId="2" state="visible" r:id="rId3"/>
    <sheet name="Расчет прил.3" sheetId="3" state="visible" r:id="rId4"/>
  </sheets>
  <externalReferences>
    <externalReference r:id="rId5"/>
  </externalReferenc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<sst xmlns="http://schemas.openxmlformats.org/spreadsheetml/2006/main" count="320" uniqueCount="125">
  <si>
    <t xml:space="preserve">Приложение 1
к  Программе «Формирование современной городской среды в Эссовском сельском поселении»  
</t>
  </si>
  <si>
    <t xml:space="preserve">Финансовое обеспечение по реализации муниципальной программы «Формирование современной городской среды в Эссовском сельском поселении»</t>
  </si>
  <si>
    <t xml:space="preserve">№ п/п</t>
  </si>
  <si>
    <t xml:space="preserve">Наименование Программы/Подпрограммы</t>
  </si>
  <si>
    <t xml:space="preserve">Источники финансирования</t>
  </si>
  <si>
    <t xml:space="preserve">Объем финансирования,                                     тыс. рублей   2018 год</t>
  </si>
  <si>
    <t xml:space="preserve">Объем финансирования,                                     тыс. рублей     2019 год</t>
  </si>
  <si>
    <t xml:space="preserve">Объем финансирования,                                     тыс. рублей    2020 год</t>
  </si>
  <si>
    <t xml:space="preserve">Объем финансирования,                                     тыс. рублей    2021 год</t>
  </si>
  <si>
    <t xml:space="preserve">Объем финансирования,                                     тыс. рублей     2022 год</t>
  </si>
  <si>
    <t xml:space="preserve">Объем финансирования,                                     тыс. рублей     2023 год</t>
  </si>
  <si>
    <t xml:space="preserve">Объем финансирования,                                     тыс. рублей     2024 год</t>
  </si>
  <si>
    <t xml:space="preserve">Объем финансирования,                 тыс. рублей     2025год</t>
  </si>
  <si>
    <t xml:space="preserve">1.</t>
  </si>
  <si>
    <t xml:space="preserve">Программа «Формирование современной городской среды в Эссовском сельском поселении» </t>
  </si>
  <si>
    <t xml:space="preserve">Всего</t>
  </si>
  <si>
    <t xml:space="preserve">федеральный бюджет</t>
  </si>
  <si>
    <t xml:space="preserve">краевой бюджет</t>
  </si>
  <si>
    <t xml:space="preserve">местный бюджет</t>
  </si>
  <si>
    <t xml:space="preserve">Проценты в фин выражении</t>
  </si>
  <si>
    <t xml:space="preserve">Романенко</t>
  </si>
  <si>
    <t xml:space="preserve">Площадка</t>
  </si>
  <si>
    <t xml:space="preserve">Приложение 2
к  Программе «Формирование современной городской среды в Эссовском сельском поселении»  
</t>
  </si>
  <si>
    <t xml:space="preserve">Мероприятия по реализации муниципальной программы «Формирование современной городской среды в Эссовском сельском поселении» </t>
  </si>
  <si>
    <t xml:space="preserve">тыс. рублей</t>
  </si>
  <si>
    <t xml:space="preserve">Наименование мероприятия  </t>
  </si>
  <si>
    <t xml:space="preserve">Натуральные показатели</t>
  </si>
  <si>
    <t xml:space="preserve">Сроки исполнения мероприятий</t>
  </si>
  <si>
    <t xml:space="preserve">Объем/источники финансирования</t>
  </si>
  <si>
    <t xml:space="preserve">Исполнители мероприятий</t>
  </si>
  <si>
    <t xml:space="preserve">Ед.изм.</t>
  </si>
  <si>
    <t xml:space="preserve">Кол-во</t>
  </si>
  <si>
    <t xml:space="preserve">Программа «Формирование современной городской среды в Эссовском поселении» </t>
  </si>
  <si>
    <t xml:space="preserve">х</t>
  </si>
  <si>
    <t xml:space="preserve">2018-2023</t>
  </si>
  <si>
    <t xml:space="preserve">Всего, в т. ч.:</t>
  </si>
  <si>
    <t xml:space="preserve">Федеральный бюджет</t>
  </si>
  <si>
    <t xml:space="preserve">Краевой бюджет</t>
  </si>
  <si>
    <t xml:space="preserve">Местный бюджет</t>
  </si>
  <si>
    <t xml:space="preserve">Основное мероприятие 3.14 "Предоставление межбюджетных трансфертов  муниципальным образованиям  в Камчатском крае на поддержку муниципальных программ формирования современной городской среды":</t>
  </si>
  <si>
    <t xml:space="preserve"> 1.1.</t>
  </si>
  <si>
    <t xml:space="preserve">«Благоустройство дворовых территорий», в том числе</t>
  </si>
  <si>
    <t xml:space="preserve">кв. метр</t>
  </si>
  <si>
    <t xml:space="preserve">Отдел по ЖКХ и работе с населением админимстрации Быстринского муниципального района</t>
  </si>
  <si>
    <t xml:space="preserve"> 1.1.1</t>
  </si>
  <si>
    <t xml:space="preserve">Благоустройство дворовой территории МКД Нагорная 11а,б</t>
  </si>
  <si>
    <t xml:space="preserve"> 1.2.</t>
  </si>
  <si>
    <t xml:space="preserve">«Благоустройство территорий общего пользования» или обустройство территорий общего пользования</t>
  </si>
  <si>
    <t xml:space="preserve"> 1.2.1</t>
  </si>
  <si>
    <t xml:space="preserve">территория для организации ярмарки по продаже товаров</t>
  </si>
  <si>
    <t xml:space="preserve">пруд-охладитель</t>
  </si>
  <si>
    <t xml:space="preserve">Тротуарная площадка по 50 лет Октября в.Эссо около памятника "30-летие Великой Победы"</t>
  </si>
  <si>
    <t xml:space="preserve">Детская площадка на территории между домами №11А и 11Б по ул. Нагорная с. Эссо</t>
  </si>
  <si>
    <t xml:space="preserve">1.2.1</t>
  </si>
  <si>
    <t xml:space="preserve">Площадка по 50 лет Октября в.Эссо около памятника "30-летие Великой Победы"</t>
  </si>
  <si>
    <t xml:space="preserve">Горячий ключик «Макеевский»</t>
  </si>
  <si>
    <t xml:space="preserve">1.2.1.</t>
  </si>
  <si>
    <t xml:space="preserve">ул. Ленина №12А с. Эссо.</t>
  </si>
  <si>
    <t xml:space="preserve">Приложение 3 
к  Программе «Формирование современной городской среды в Эссовском сельском поселении»</t>
  </si>
  <si>
    <t xml:space="preserve">Расчет стоимости выполнения работ по мероприятиям муниципальной программы «Формирование современной городской среды в Эссовском сельском  поселении» </t>
  </si>
  <si>
    <t xml:space="preserve">№п/п</t>
  </si>
  <si>
    <t xml:space="preserve">Наименование работ</t>
  </si>
  <si>
    <t xml:space="preserve">Ед. изм.</t>
  </si>
  <si>
    <t xml:space="preserve">Адрес дворовых территорий</t>
  </si>
  <si>
    <t xml:space="preserve">Адрес территорий общего пользования</t>
  </si>
  <si>
    <t xml:space="preserve">Нагорная 11а,б -     2018-2021 год</t>
  </si>
  <si>
    <t xml:space="preserve">Мостовая 18, 13а  - 2020 год</t>
  </si>
  <si>
    <t xml:space="preserve">Солнечный 13,17- 2021 год</t>
  </si>
  <si>
    <t xml:space="preserve">Комсомолькая 10,10а - 2022 год</t>
  </si>
  <si>
    <t xml:space="preserve">Итого</t>
  </si>
  <si>
    <t xml:space="preserve">Территория для организации ярмарки по продаже товаров                                     2018 год</t>
  </si>
  <si>
    <t xml:space="preserve">Пруд-охладитель                            2019 год</t>
  </si>
  <si>
    <t xml:space="preserve"> "Тротуарная площадка по 50 лет Октября в.Эссо около памятника "30-летие Великой Победы"                          2020 год</t>
  </si>
  <si>
    <t xml:space="preserve">Детская площадка на территории между домами по ул.Нагорная 11А и улица Нагорная 11 Б                                                       2020 год</t>
  </si>
  <si>
    <t xml:space="preserve">Площадка по 50 лет Октября в.Эссо около памятника "30-летие Великой Победы" 2021 год
2021 год</t>
  </si>
  <si>
    <t xml:space="preserve">Детская площадка на территории между домами №11А и 11Б по ул. Нагорная с. Эссо 2021 год</t>
  </si>
  <si>
    <t xml:space="preserve">Горячий ключик "Макеевский" 2022 год</t>
  </si>
  <si>
    <t xml:space="preserve">ул. Ленина №12А с. Эссо 2023</t>
  </si>
  <si>
    <t xml:space="preserve">«Благоустройство дворовых территорий», в том числе                                      </t>
  </si>
  <si>
    <t xml:space="preserve"> 1.1</t>
  </si>
  <si>
    <t xml:space="preserve">Минимальный перечень работ, из него:</t>
  </si>
  <si>
    <t xml:space="preserve">1.1.1</t>
  </si>
  <si>
    <t xml:space="preserve">Ремонт дворовых проездов, в том числе:</t>
  </si>
  <si>
    <t xml:space="preserve"> 1.1.1.1</t>
  </si>
  <si>
    <t xml:space="preserve">Устройство покрытия проезжей части дворового</t>
  </si>
  <si>
    <t xml:space="preserve">м.п.</t>
  </si>
  <si>
    <r>
      <rPr>
        <sz val="11"/>
        <color rgb="FF000000"/>
        <rFont val="Times New Roman"/>
        <family val="1"/>
        <charset val="204"/>
      </rPr>
      <t xml:space="preserve">м</t>
    </r>
    <r>
      <rPr>
        <vertAlign val="superscript"/>
        <sz val="11"/>
        <color rgb="FF000000"/>
        <rFont val="Times New Roman"/>
        <family val="1"/>
        <charset val="204"/>
      </rPr>
      <t xml:space="preserve">2</t>
    </r>
  </si>
  <si>
    <t xml:space="preserve">тыс. руб.</t>
  </si>
  <si>
    <t xml:space="preserve">1.1.2</t>
  </si>
  <si>
    <t xml:space="preserve">Обеспечение освещения дворовых территорий, в том числе:</t>
  </si>
  <si>
    <t xml:space="preserve"> 1.1.3</t>
  </si>
  <si>
    <t xml:space="preserve">Установка скамеек</t>
  </si>
  <si>
    <t xml:space="preserve">шт.</t>
  </si>
  <si>
    <t xml:space="preserve">4</t>
  </si>
  <si>
    <t xml:space="preserve">6</t>
  </si>
  <si>
    <t xml:space="preserve">20</t>
  </si>
  <si>
    <t xml:space="preserve"> 1.1.4</t>
  </si>
  <si>
    <t xml:space="preserve">Установка уличных урн для сбора мусора</t>
  </si>
  <si>
    <t xml:space="preserve"> 1.2</t>
  </si>
  <si>
    <t xml:space="preserve">Дополнительный перечень работ, из него:                                   </t>
  </si>
  <si>
    <t xml:space="preserve">Автомобильные парковки, в том числе:</t>
  </si>
  <si>
    <t xml:space="preserve"> 1.2.1.1</t>
  </si>
  <si>
    <t xml:space="preserve">Устройство асфальтобетонного покрытия из плотной  смеси тип АБВ толщиной 6 см на парковке</t>
  </si>
  <si>
    <t xml:space="preserve">м2</t>
  </si>
  <si>
    <t xml:space="preserve"> 1.2.2</t>
  </si>
  <si>
    <t xml:space="preserve">Ремонт тротуаров, в том числе:</t>
  </si>
  <si>
    <t xml:space="preserve"> 1.2.2.1</t>
  </si>
  <si>
    <t xml:space="preserve">Ограждение полисадников</t>
  </si>
  <si>
    <t xml:space="preserve"> 1.2.2.2</t>
  </si>
  <si>
    <t xml:space="preserve">Замена  крышек колодцев</t>
  </si>
  <si>
    <t xml:space="preserve"> 1.2.2.3</t>
  </si>
  <si>
    <t xml:space="preserve">озелениение</t>
  </si>
  <si>
    <t xml:space="preserve">Итого:</t>
  </si>
  <si>
    <t xml:space="preserve">2.</t>
  </si>
  <si>
    <t xml:space="preserve">Основное мероприятие "Благоустройство территорий общего пользования"</t>
  </si>
  <si>
    <t xml:space="preserve">2.1</t>
  </si>
  <si>
    <t xml:space="preserve">Отсыпка мелким гравием, песком, укладка плитки, ремонт настила,землянные работы, устройство ограждения</t>
  </si>
  <si>
    <t xml:space="preserve">2.2</t>
  </si>
  <si>
    <t xml:space="preserve">Устройство уличного освещения </t>
  </si>
  <si>
    <t xml:space="preserve">2.3</t>
  </si>
  <si>
    <t xml:space="preserve">Установка скамеек и уличных урн для сбора мусора на территориях общего пользования, в том числе</t>
  </si>
  <si>
    <t xml:space="preserve">2.3.1</t>
  </si>
  <si>
    <t xml:space="preserve">Установка скамеек на территориях общего пользования</t>
  </si>
  <si>
    <t xml:space="preserve">2.3.2</t>
  </si>
  <si>
    <t xml:space="preserve">Установка уличных урн для сбора мусора на территориях общего пользования</t>
  </si>
</sst>
</file>

<file path=xl/styles.xml><?xml version="1.0" encoding="utf-8"?>
<styleSheet xmlns="http://schemas.openxmlformats.org/spreadsheetml/2006/main">
  <numFmts count="14">
    <numFmt numFmtId="164" formatCode="General"/>
    <numFmt numFmtId="165" formatCode="#,##0.00000"/>
    <numFmt numFmtId="166" formatCode="0.00000"/>
    <numFmt numFmtId="167" formatCode="General"/>
    <numFmt numFmtId="168" formatCode="0.0"/>
    <numFmt numFmtId="169" formatCode="0.0000"/>
    <numFmt numFmtId="170" formatCode="0.00"/>
    <numFmt numFmtId="171" formatCode="@"/>
    <numFmt numFmtId="172" formatCode="#,##0.00"/>
    <numFmt numFmtId="173" formatCode="0%"/>
    <numFmt numFmtId="174" formatCode="0.00000%"/>
    <numFmt numFmtId="175" formatCode="0.000"/>
    <numFmt numFmtId="176" formatCode="dd/mmm"/>
    <numFmt numFmtId="177" formatCode="#,##0.0"/>
  </numFmts>
  <fonts count="18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  <font>
      <sz val="11"/>
      <color rgb="FF006100"/>
      <name val="Calibri"/>
      <family val="2"/>
      <charset val="204"/>
    </font>
    <font>
      <b val="true"/>
      <u val="single"/>
      <sz val="16"/>
      <color rgb="FF000000"/>
      <name val="Times New Roman"/>
      <family val="1"/>
      <charset val="204"/>
    </font>
    <font>
      <b val="true"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FFFFFF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b val="true"/>
      <sz val="10"/>
      <color rgb="FF000000"/>
      <name val="Times New Roman"/>
      <family val="1"/>
      <charset val="204"/>
    </font>
    <font>
      <b val="true"/>
      <i val="true"/>
      <sz val="11"/>
      <color rgb="FF000000"/>
      <name val="Times New Roman"/>
      <family val="1"/>
      <charset val="204"/>
    </font>
    <font>
      <vertAlign val="superscript"/>
      <sz val="11"/>
      <color rgb="FF000000"/>
      <name val="Times New Roman"/>
      <family val="1"/>
      <charset val="204"/>
    </font>
    <font>
      <i val="true"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FF"/>
        <bgColor rgb="FFFFFFCC"/>
      </patternFill>
    </fill>
  </fills>
  <borders count="9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/>
      <top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73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0" applyFont="true" applyBorder="false" applyAlignment="true" applyProtection="false">
      <alignment horizontal="general" vertical="bottom" textRotation="0" wrapText="false" indent="0" shrinkToFit="false"/>
    </xf>
  </cellStyleXfs>
  <cellXfs count="10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" fillId="0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6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6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7" fillId="2" borderId="2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top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11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6" fillId="0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9" fontId="4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6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4" fillId="0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4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71" fontId="4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2" fontId="4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0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4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1" fontId="6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0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4" fontId="4" fillId="0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75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4" fillId="0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4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9" fillId="3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6" fontId="6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4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5" fillId="0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6" fontId="6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6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0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5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7" fontId="4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7" fontId="4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7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6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6" fontId="6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3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" fillId="3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4" fillId="3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3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7" fillId="3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3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8" fontId="4" fillId="3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4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7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2" fontId="4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2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5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7" fontId="6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4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0" fontId="4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7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5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Good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externalLink" Target="externalLinks/externalLink1.xml"/><Relationship Id="rId6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../../../../../../../D:/&#1055;&#1086;&#1083;&#1100;&#1079;&#1086;&#1074;&#1072;&#1090;&#1077;&#1083;&#1100;/Desktop/&#1044;&#1054;&#1056;&#1054;&#1043;&#1048;/2017/&#1060;&#1062;&#1055;%20&#1073;&#1083;&#1072;&#1075;&#1086;&#1091;&#1089;&#1090;&#1088;&#1086;&#1081;&#1089;&#1090;&#1074;&#1086;/&#1055;&#1088;&#1080;&#1076;&#1086;&#1084;&#1086;&#1074;&#1072;&#1103;%20&#1087;&#1086;%20&#1086;&#1073;&#1098;&#1077;&#1082;&#1090;&#1085;&#1075;&#1072;&#1103;.xlsx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47а"/>
      <sheetName val="51 а"/>
      <sheetName val="51"/>
      <sheetName val="49а"/>
      <sheetName val="49"/>
      <sheetName val="свод"/>
      <sheetName val="Лист7"/>
      <sheetName val="Лист2"/>
    </sheetNames>
    <sheetDataSet>
      <sheetData sheetId="0"/>
      <sheetData sheetId="1"/>
      <sheetData sheetId="2"/>
      <sheetData sheetId="3"/>
      <sheetData sheetId="4">
        <row r="19">
          <cell r="D19">
            <v>190.6</v>
          </cell>
        </row>
      </sheetData>
      <sheetData sheetId="5">
        <row r="22">
          <cell r="D22">
            <v>192</v>
          </cell>
        </row>
      </sheetData>
      <sheetData sheetId="6"/>
      <sheetData sheetId="7"/>
      <sheetData sheetId="8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M1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5" activeCellId="0" sqref="I5"/>
    </sheetView>
  </sheetViews>
  <sheetFormatPr defaultColWidth="8.859375" defaultRowHeight="15" zeroHeight="false" outlineLevelRow="0" outlineLevelCol="0"/>
  <cols>
    <col collapsed="false" customWidth="true" hidden="false" outlineLevel="0" max="1" min="1" style="1" width="3.86"/>
    <col collapsed="false" customWidth="true" hidden="false" outlineLevel="0" max="2" min="2" style="1" width="47.71"/>
    <col collapsed="false" customWidth="true" hidden="false" outlineLevel="0" max="3" min="3" style="1" width="22"/>
    <col collapsed="false" customWidth="true" hidden="false" outlineLevel="0" max="4" min="4" style="1" width="16.29"/>
    <col collapsed="false" customWidth="true" hidden="false" outlineLevel="0" max="5" min="5" style="1" width="16.57"/>
    <col collapsed="false" customWidth="true" hidden="false" outlineLevel="0" max="6" min="6" style="1" width="15.42"/>
    <col collapsed="false" customWidth="true" hidden="false" outlineLevel="0" max="7" min="7" style="1" width="16.84"/>
    <col collapsed="false" customWidth="true" hidden="false" outlineLevel="0" max="8" min="8" style="1" width="17.29"/>
    <col collapsed="false" customWidth="true" hidden="false" outlineLevel="0" max="9" min="9" style="1" width="17.42"/>
    <col collapsed="false" customWidth="true" hidden="false" outlineLevel="0" max="10" min="10" style="1" width="16.57"/>
    <col collapsed="false" customWidth="true" hidden="false" outlineLevel="0" max="11" min="11" style="1" width="13.63"/>
    <col collapsed="false" customWidth="false" hidden="false" outlineLevel="0" max="12" min="12" style="1" width="8.86"/>
    <col collapsed="false" customWidth="true" hidden="false" outlineLevel="0" max="13" min="13" style="1" width="13.86"/>
    <col collapsed="false" customWidth="false" hidden="false" outlineLevel="0" max="16384" min="14" style="1" width="8.86"/>
  </cols>
  <sheetData>
    <row r="1" customFormat="false" ht="68.25" hidden="false" customHeight="true" outlineLevel="0" collapsed="false">
      <c r="G1" s="2" t="s">
        <v>0</v>
      </c>
      <c r="H1" s="2"/>
      <c r="I1" s="3"/>
      <c r="J1" s="3"/>
      <c r="K1" s="4"/>
    </row>
    <row r="2" customFormat="false" ht="48" hidden="false" customHeight="true" outlineLevel="0" collapsed="false">
      <c r="A2" s="5" t="s">
        <v>1</v>
      </c>
      <c r="B2" s="5"/>
      <c r="C2" s="5"/>
      <c r="D2" s="5"/>
      <c r="E2" s="5"/>
      <c r="F2" s="5"/>
      <c r="G2" s="5"/>
      <c r="H2" s="5"/>
      <c r="I2" s="6"/>
      <c r="J2" s="6"/>
    </row>
    <row r="3" customFormat="false" ht="14.25" hidden="false" customHeight="true" outlineLevel="0" collapsed="false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</row>
    <row r="4" customFormat="false" ht="45" hidden="false" customHeight="true" outlineLevel="0" collapsed="false">
      <c r="A4" s="7"/>
      <c r="B4" s="8"/>
      <c r="C4" s="8"/>
      <c r="D4" s="8"/>
      <c r="E4" s="8"/>
      <c r="F4" s="8"/>
      <c r="G4" s="8"/>
      <c r="H4" s="8"/>
      <c r="I4" s="8"/>
      <c r="J4" s="8"/>
      <c r="K4" s="8"/>
    </row>
    <row r="5" customFormat="false" ht="24.75" hidden="false" customHeight="true" outlineLevel="0" collapsed="false">
      <c r="A5" s="9" t="s">
        <v>13</v>
      </c>
      <c r="B5" s="10" t="s">
        <v>14</v>
      </c>
      <c r="C5" s="11" t="s">
        <v>15</v>
      </c>
      <c r="D5" s="12" t="n">
        <f aca="false">D8+D7+D6</f>
        <v>679.53779</v>
      </c>
      <c r="E5" s="13" t="n">
        <f aca="false">E6+E7+E8</f>
        <v>1005.63354</v>
      </c>
      <c r="F5" s="13" t="n">
        <v>981.08976</v>
      </c>
      <c r="G5" s="13" t="n">
        <f aca="false">G6+G7+G8</f>
        <v>922.83631</v>
      </c>
      <c r="H5" s="13" t="n">
        <f aca="false">H6+H7+H8</f>
        <v>810.122</v>
      </c>
      <c r="I5" s="13" t="n">
        <f aca="false">I6+I7+I8</f>
        <v>1049.91821</v>
      </c>
      <c r="J5" s="13" t="n">
        <f aca="false">J6+J7+J8</f>
        <v>1187.54891</v>
      </c>
      <c r="K5" s="13" t="n">
        <f aca="false">K6+K7+K8</f>
        <v>61.9528</v>
      </c>
    </row>
    <row r="6" customFormat="false" ht="24.75" hidden="false" customHeight="true" outlineLevel="0" collapsed="false">
      <c r="A6" s="9"/>
      <c r="B6" s="10"/>
      <c r="C6" s="14" t="s">
        <v>16</v>
      </c>
      <c r="D6" s="13" t="n">
        <v>642.34915</v>
      </c>
      <c r="E6" s="15" t="n">
        <v>994.58262</v>
      </c>
      <c r="F6" s="13" t="n">
        <v>872.17747</v>
      </c>
      <c r="G6" s="13" t="n">
        <v>808.65946</v>
      </c>
      <c r="H6" s="13" t="n">
        <v>758.59174</v>
      </c>
      <c r="I6" s="13" t="n">
        <f aca="false">'Мероприятия прил.2'!G56</f>
        <v>995.18313</v>
      </c>
      <c r="J6" s="13" t="n">
        <v>1125.59611</v>
      </c>
      <c r="K6" s="16"/>
    </row>
    <row r="7" customFormat="false" ht="24.75" hidden="false" customHeight="true" outlineLevel="0" collapsed="false">
      <c r="A7" s="9"/>
      <c r="B7" s="10"/>
      <c r="C7" s="11" t="s">
        <v>17</v>
      </c>
      <c r="D7" s="17" t="n">
        <v>33.80785</v>
      </c>
      <c r="E7" s="13" t="n">
        <v>10.04629</v>
      </c>
      <c r="F7" s="13" t="n">
        <v>99.01117</v>
      </c>
      <c r="G7" s="13" t="n">
        <v>108.04034</v>
      </c>
      <c r="H7" s="13" t="n">
        <v>45.95042</v>
      </c>
      <c r="I7" s="13" t="n">
        <f aca="false">'Мероприятия прил.2'!G57</f>
        <v>49.75916</v>
      </c>
      <c r="J7" s="13" t="n">
        <v>56.2798</v>
      </c>
      <c r="K7" s="13" t="n">
        <f aca="false">J7</f>
        <v>56.2798</v>
      </c>
    </row>
    <row r="8" customFormat="false" ht="24.75" hidden="false" customHeight="true" outlineLevel="0" collapsed="false">
      <c r="A8" s="9"/>
      <c r="B8" s="10"/>
      <c r="C8" s="11" t="s">
        <v>18</v>
      </c>
      <c r="D8" s="13" t="n">
        <v>3.38079</v>
      </c>
      <c r="E8" s="13" t="n">
        <v>1.00463</v>
      </c>
      <c r="F8" s="13" t="n">
        <v>9.90112</v>
      </c>
      <c r="G8" s="13" t="n">
        <f aca="false">6136.51/1000</f>
        <v>6.13651</v>
      </c>
      <c r="H8" s="13" t="n">
        <v>5.57984</v>
      </c>
      <c r="I8" s="18" t="n">
        <f aca="false">'Мероприятия прил.2'!G58</f>
        <v>4.97592</v>
      </c>
      <c r="J8" s="13" t="n">
        <v>5.673</v>
      </c>
      <c r="K8" s="13" t="n">
        <f aca="false">J8</f>
        <v>5.673</v>
      </c>
      <c r="M8" s="19"/>
    </row>
    <row r="9" customFormat="false" ht="15" hidden="false" customHeight="false" outlineLevel="0" collapsed="false">
      <c r="D9" s="19"/>
    </row>
    <row r="11" customFormat="false" ht="15" hidden="false" customHeight="false" outlineLevel="0" collapsed="false">
      <c r="D11" s="1" t="s">
        <v>19</v>
      </c>
      <c r="F11" s="20" t="s">
        <v>20</v>
      </c>
      <c r="G11" s="20"/>
      <c r="I11" s="20" t="s">
        <v>21</v>
      </c>
      <c r="J11" s="20"/>
    </row>
    <row r="12" customFormat="false" ht="15" hidden="false" customHeight="false" outlineLevel="0" collapsed="false">
      <c r="D12" s="1" t="n">
        <f aca="false">(G5/100)*1000</f>
        <v>9228.3631</v>
      </c>
      <c r="F12" s="20" t="n">
        <v>144994.8</v>
      </c>
      <c r="G12" s="20" t="n">
        <f aca="false">F12/100</f>
        <v>1449.948</v>
      </c>
      <c r="I12" s="20" t="n">
        <v>600000</v>
      </c>
      <c r="J12" s="20" t="n">
        <f aca="false">I12/100</f>
        <v>6000</v>
      </c>
    </row>
    <row r="13" customFormat="false" ht="15" hidden="false" customHeight="false" outlineLevel="0" collapsed="false">
      <c r="D13" s="1" t="n">
        <f aca="false">(G6*1000)/D12</f>
        <v>87.6276162128904</v>
      </c>
      <c r="F13" s="20" t="n">
        <f aca="false">G12*D13</f>
        <v>127055.486872648</v>
      </c>
      <c r="G13" s="20"/>
      <c r="I13" s="20" t="n">
        <f aca="false">J12*D13</f>
        <v>525765.697277343</v>
      </c>
      <c r="J13" s="20"/>
    </row>
    <row r="14" customFormat="false" ht="15" hidden="false" customHeight="false" outlineLevel="0" collapsed="false">
      <c r="D14" s="1" t="n">
        <f aca="false">(G7*1000)/D12</f>
        <v>11.7074218720328</v>
      </c>
      <c r="F14" s="20" t="n">
        <f aca="false">G12*D14</f>
        <v>16975.1529285101</v>
      </c>
      <c r="G14" s="20"/>
      <c r="I14" s="20" t="n">
        <f aca="false">J12*D14</f>
        <v>70244.5312321965</v>
      </c>
      <c r="J14" s="20"/>
    </row>
    <row r="15" customFormat="false" ht="15" hidden="false" customHeight="false" outlineLevel="0" collapsed="false">
      <c r="D15" s="1" t="n">
        <f aca="false">(G8*1000)/D12</f>
        <v>0.664961915076792</v>
      </c>
      <c r="F15" s="20" t="n">
        <f aca="false">G12*D15</f>
        <v>964.160198841764</v>
      </c>
      <c r="G15" s="20"/>
      <c r="I15" s="20" t="n">
        <f aca="false">J12*D15</f>
        <v>3989.77149046075</v>
      </c>
      <c r="J15" s="20"/>
    </row>
    <row r="16" customFormat="false" ht="15" hidden="false" customHeight="false" outlineLevel="0" collapsed="false">
      <c r="F16" s="21" t="n">
        <f aca="false">SUM(F13:F15)</f>
        <v>144994.8</v>
      </c>
      <c r="G16" s="20"/>
      <c r="I16" s="21" t="n">
        <f aca="false">SUM(I13:I15)</f>
        <v>600000</v>
      </c>
      <c r="J16" s="20"/>
    </row>
  </sheetData>
  <mergeCells count="15">
    <mergeCell ref="G1:H1"/>
    <mergeCell ref="A2:H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A5:A8"/>
    <mergeCell ref="B5:B8"/>
  </mergeCells>
  <printOptions headings="false" gridLines="false" gridLinesSet="true" horizontalCentered="false" verticalCentered="false"/>
  <pageMargins left="0.7875" right="0.39375" top="0.39375" bottom="0.393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K181"/>
  <sheetViews>
    <sheetView showFormulas="false" showGridLines="true" showRowColHeaders="true" showZeros="true" rightToLeft="false" tabSelected="false" showOutlineSymbols="true" defaultGridColor="true" view="normal" topLeftCell="A25" colorId="64" zoomScale="100" zoomScaleNormal="100" zoomScalePageLayoutView="100" workbookViewId="0">
      <selection pane="topLeft" activeCell="B55" activeCellId="0" sqref="B55"/>
    </sheetView>
  </sheetViews>
  <sheetFormatPr defaultColWidth="8.859375" defaultRowHeight="15" zeroHeight="false" outlineLevelRow="0" outlineLevelCol="0"/>
  <cols>
    <col collapsed="false" customWidth="true" hidden="false" outlineLevel="0" max="1" min="1" style="1" width="7.16"/>
    <col collapsed="false" customWidth="true" hidden="false" outlineLevel="0" max="2" min="2" style="1" width="54.29"/>
    <col collapsed="false" customWidth="true" hidden="false" outlineLevel="0" max="3" min="3" style="1" width="11.43"/>
    <col collapsed="false" customWidth="true" hidden="false" outlineLevel="0" max="4" min="4" style="1" width="10.57"/>
    <col collapsed="false" customWidth="true" hidden="false" outlineLevel="0" max="5" min="5" style="1" width="10.29"/>
    <col collapsed="false" customWidth="true" hidden="false" outlineLevel="0" max="6" min="6" style="1" width="24.14"/>
    <col collapsed="false" customWidth="true" hidden="false" outlineLevel="0" max="7" min="7" style="1" width="17.15"/>
    <col collapsed="false" customWidth="true" hidden="false" outlineLevel="0" max="8" min="8" style="1" width="30.29"/>
    <col collapsed="false" customWidth="true" hidden="false" outlineLevel="0" max="9" min="9" style="1" width="15.29"/>
    <col collapsed="false" customWidth="true" hidden="false" outlineLevel="0" max="10" min="10" style="1" width="16.29"/>
    <col collapsed="false" customWidth="true" hidden="false" outlineLevel="0" max="11" min="11" style="1" width="10.29"/>
    <col collapsed="false" customWidth="false" hidden="false" outlineLevel="0" max="16384" min="12" style="1" width="8.86"/>
  </cols>
  <sheetData>
    <row r="1" customFormat="false" ht="56.25" hidden="false" customHeight="true" outlineLevel="0" collapsed="false">
      <c r="B1" s="22"/>
      <c r="C1" s="22"/>
      <c r="D1" s="22"/>
      <c r="E1" s="22"/>
      <c r="F1" s="23"/>
      <c r="G1" s="2" t="s">
        <v>22</v>
      </c>
      <c r="H1" s="2"/>
      <c r="I1" s="24"/>
    </row>
    <row r="2" customFormat="false" ht="24" hidden="false" customHeight="true" outlineLevel="0" collapsed="false">
      <c r="A2" s="25" t="s">
        <v>23</v>
      </c>
      <c r="B2" s="25"/>
      <c r="C2" s="25"/>
      <c r="D2" s="25"/>
      <c r="E2" s="25"/>
      <c r="F2" s="25"/>
      <c r="G2" s="25"/>
      <c r="H2" s="25"/>
    </row>
    <row r="3" customFormat="false" ht="20.25" hidden="false" customHeight="true" outlineLevel="0" collapsed="false">
      <c r="A3" s="25"/>
      <c r="B3" s="25"/>
      <c r="C3" s="25"/>
      <c r="D3" s="25"/>
      <c r="E3" s="25"/>
      <c r="F3" s="25"/>
      <c r="G3" s="25"/>
      <c r="H3" s="26" t="s">
        <v>24</v>
      </c>
    </row>
    <row r="4" customFormat="false" ht="15" hidden="false" customHeight="true" outlineLevel="0" collapsed="false">
      <c r="A4" s="27" t="s">
        <v>2</v>
      </c>
      <c r="B4" s="28" t="s">
        <v>25</v>
      </c>
      <c r="C4" s="28" t="s">
        <v>26</v>
      </c>
      <c r="D4" s="28"/>
      <c r="E4" s="28" t="s">
        <v>27</v>
      </c>
      <c r="F4" s="28" t="s">
        <v>28</v>
      </c>
      <c r="G4" s="28" t="s">
        <v>15</v>
      </c>
      <c r="H4" s="28" t="s">
        <v>29</v>
      </c>
    </row>
    <row r="5" customFormat="false" ht="15" hidden="false" customHeight="true" outlineLevel="0" collapsed="false">
      <c r="A5" s="27"/>
      <c r="B5" s="28"/>
      <c r="C5" s="28" t="s">
        <v>30</v>
      </c>
      <c r="D5" s="28" t="s">
        <v>31</v>
      </c>
      <c r="E5" s="28"/>
      <c r="F5" s="28"/>
      <c r="G5" s="28"/>
      <c r="H5" s="28"/>
    </row>
    <row r="6" customFormat="false" ht="7.5" hidden="false" customHeight="true" outlineLevel="0" collapsed="false">
      <c r="A6" s="27"/>
      <c r="B6" s="28"/>
      <c r="C6" s="28"/>
      <c r="D6" s="28"/>
      <c r="E6" s="28"/>
      <c r="F6" s="28"/>
      <c r="G6" s="28"/>
      <c r="H6" s="28"/>
    </row>
    <row r="7" customFormat="false" ht="15" hidden="false" customHeight="true" outlineLevel="0" collapsed="false">
      <c r="A7" s="9"/>
      <c r="B7" s="10" t="s">
        <v>32</v>
      </c>
      <c r="C7" s="8" t="s">
        <v>33</v>
      </c>
      <c r="D7" s="8" t="s">
        <v>33</v>
      </c>
      <c r="E7" s="8" t="s">
        <v>34</v>
      </c>
      <c r="F7" s="29" t="s">
        <v>35</v>
      </c>
      <c r="G7" s="13" t="n">
        <f aca="false">G8+G9+G10</f>
        <v>3859.853656</v>
      </c>
      <c r="H7" s="30" t="s">
        <v>33</v>
      </c>
    </row>
    <row r="8" customFormat="false" ht="15" hidden="false" customHeight="false" outlineLevel="0" collapsed="false">
      <c r="A8" s="9"/>
      <c r="B8" s="10"/>
      <c r="C8" s="8"/>
      <c r="D8" s="8"/>
      <c r="E8" s="8"/>
      <c r="F8" s="29" t="s">
        <v>36</v>
      </c>
      <c r="G8" s="13" t="n">
        <f aca="false">G16+G24</f>
        <v>3598.77735</v>
      </c>
      <c r="H8" s="30"/>
    </row>
    <row r="9" customFormat="false" ht="15" hidden="false" customHeight="false" outlineLevel="0" collapsed="false">
      <c r="A9" s="9"/>
      <c r="B9" s="10"/>
      <c r="C9" s="8"/>
      <c r="D9" s="8"/>
      <c r="E9" s="8"/>
      <c r="F9" s="29" t="s">
        <v>37</v>
      </c>
      <c r="G9" s="13" t="n">
        <f aca="false">G17+G25</f>
        <v>240.000313</v>
      </c>
      <c r="H9" s="30"/>
    </row>
    <row r="10" customFormat="false" ht="15" hidden="false" customHeight="false" outlineLevel="0" collapsed="false">
      <c r="A10" s="9"/>
      <c r="B10" s="10"/>
      <c r="C10" s="8"/>
      <c r="D10" s="8"/>
      <c r="E10" s="8"/>
      <c r="F10" s="29" t="s">
        <v>38</v>
      </c>
      <c r="G10" s="13" t="n">
        <f aca="false">G18+G26</f>
        <v>21.075993</v>
      </c>
      <c r="H10" s="30"/>
    </row>
    <row r="11" customFormat="false" ht="19.5" hidden="false" customHeight="true" outlineLevel="0" collapsed="false">
      <c r="A11" s="31" t="s">
        <v>13</v>
      </c>
      <c r="B11" s="10" t="s">
        <v>39</v>
      </c>
      <c r="C11" s="8" t="s">
        <v>33</v>
      </c>
      <c r="D11" s="8" t="s">
        <v>33</v>
      </c>
      <c r="E11" s="8" t="s">
        <v>34</v>
      </c>
      <c r="F11" s="29" t="s">
        <v>35</v>
      </c>
      <c r="G11" s="32" t="n">
        <f aca="false">G15+G23</f>
        <v>3859.85364</v>
      </c>
      <c r="H11" s="33" t="s">
        <v>33</v>
      </c>
    </row>
    <row r="12" customFormat="false" ht="19.5" hidden="false" customHeight="true" outlineLevel="0" collapsed="false">
      <c r="A12" s="31"/>
      <c r="B12" s="10"/>
      <c r="C12" s="8"/>
      <c r="D12" s="8"/>
      <c r="E12" s="8"/>
      <c r="F12" s="34" t="s">
        <v>36</v>
      </c>
      <c r="G12" s="35" t="n">
        <f aca="false">G16+G24</f>
        <v>3598.77735</v>
      </c>
      <c r="H12" s="33"/>
    </row>
    <row r="13" customFormat="false" ht="19.5" hidden="false" customHeight="true" outlineLevel="0" collapsed="false">
      <c r="A13" s="31"/>
      <c r="B13" s="10"/>
      <c r="C13" s="8"/>
      <c r="D13" s="8"/>
      <c r="E13" s="8"/>
      <c r="F13" s="34" t="s">
        <v>37</v>
      </c>
      <c r="G13" s="35" t="n">
        <f aca="false">G17+G25</f>
        <v>240.000313</v>
      </c>
      <c r="H13" s="33"/>
    </row>
    <row r="14" customFormat="false" ht="19.5" hidden="false" customHeight="true" outlineLevel="0" collapsed="false">
      <c r="A14" s="31"/>
      <c r="B14" s="10"/>
      <c r="C14" s="8"/>
      <c r="D14" s="8"/>
      <c r="E14" s="8"/>
      <c r="F14" s="34" t="s">
        <v>38</v>
      </c>
      <c r="G14" s="35" t="n">
        <f aca="false">G18+G26</f>
        <v>21.075993</v>
      </c>
      <c r="H14" s="33"/>
      <c r="J14" s="36"/>
    </row>
    <row r="15" customFormat="false" ht="15" hidden="false" customHeight="true" outlineLevel="0" collapsed="false">
      <c r="A15" s="37" t="s">
        <v>40</v>
      </c>
      <c r="B15" s="10" t="s">
        <v>41</v>
      </c>
      <c r="C15" s="8" t="s">
        <v>42</v>
      </c>
      <c r="D15" s="38" t="s">
        <v>33</v>
      </c>
      <c r="E15" s="8" t="s">
        <v>34</v>
      </c>
      <c r="F15" s="29" t="s">
        <v>35</v>
      </c>
      <c r="G15" s="39" t="n">
        <f aca="false">G19</f>
        <v>453.02497</v>
      </c>
      <c r="H15" s="8" t="s">
        <v>43</v>
      </c>
    </row>
    <row r="16" customFormat="false" ht="15" hidden="false" customHeight="false" outlineLevel="0" collapsed="false">
      <c r="A16" s="37"/>
      <c r="B16" s="10"/>
      <c r="C16" s="8"/>
      <c r="D16" s="38"/>
      <c r="E16" s="8"/>
      <c r="F16" s="34" t="s">
        <v>36</v>
      </c>
      <c r="G16" s="40" t="n">
        <f aca="false">G20</f>
        <v>428.23256</v>
      </c>
      <c r="H16" s="8"/>
      <c r="K16" s="19"/>
    </row>
    <row r="17" customFormat="false" ht="15" hidden="false" customHeight="false" outlineLevel="0" collapsed="false">
      <c r="A17" s="37"/>
      <c r="B17" s="10"/>
      <c r="C17" s="8"/>
      <c r="D17" s="38"/>
      <c r="E17" s="8"/>
      <c r="F17" s="34" t="s">
        <v>37</v>
      </c>
      <c r="G17" s="40" t="n">
        <f aca="false">G21</f>
        <v>22.538553</v>
      </c>
      <c r="H17" s="8"/>
      <c r="K17" s="19"/>
    </row>
    <row r="18" customFormat="false" ht="15" hidden="false" customHeight="false" outlineLevel="0" collapsed="false">
      <c r="A18" s="37"/>
      <c r="B18" s="10"/>
      <c r="C18" s="8"/>
      <c r="D18" s="38"/>
      <c r="E18" s="8"/>
      <c r="F18" s="34" t="s">
        <v>38</v>
      </c>
      <c r="G18" s="40" t="n">
        <f aca="false">G22</f>
        <v>2.253863</v>
      </c>
      <c r="H18" s="8"/>
    </row>
    <row r="19" customFormat="false" ht="15" hidden="false" customHeight="true" outlineLevel="0" collapsed="false">
      <c r="A19" s="37" t="s">
        <v>44</v>
      </c>
      <c r="B19" s="41" t="s">
        <v>45</v>
      </c>
      <c r="C19" s="8" t="s">
        <v>42</v>
      </c>
      <c r="D19" s="38" t="n">
        <v>1961.8</v>
      </c>
      <c r="E19" s="8" t="n">
        <v>2018</v>
      </c>
      <c r="F19" s="29" t="s">
        <v>35</v>
      </c>
      <c r="G19" s="39" t="n">
        <f aca="false">'Расчет прил.3'!D29</f>
        <v>453.02497</v>
      </c>
      <c r="H19" s="8"/>
    </row>
    <row r="20" customFormat="false" ht="15" hidden="false" customHeight="false" outlineLevel="0" collapsed="false">
      <c r="A20" s="37"/>
      <c r="B20" s="41"/>
      <c r="C20" s="8"/>
      <c r="D20" s="38"/>
      <c r="E20" s="8"/>
      <c r="F20" s="34" t="s">
        <v>36</v>
      </c>
      <c r="G20" s="42" t="n">
        <v>428.23256</v>
      </c>
      <c r="H20" s="8"/>
    </row>
    <row r="21" customFormat="false" ht="15" hidden="false" customHeight="false" outlineLevel="0" collapsed="false">
      <c r="A21" s="37"/>
      <c r="B21" s="41"/>
      <c r="C21" s="8"/>
      <c r="D21" s="38"/>
      <c r="E21" s="8"/>
      <c r="F21" s="34" t="s">
        <v>37</v>
      </c>
      <c r="G21" s="43" t="n">
        <v>22.538553</v>
      </c>
      <c r="H21" s="8"/>
    </row>
    <row r="22" customFormat="false" ht="15" hidden="false" customHeight="false" outlineLevel="0" collapsed="false">
      <c r="A22" s="37"/>
      <c r="B22" s="41"/>
      <c r="C22" s="8"/>
      <c r="D22" s="38"/>
      <c r="E22" s="8"/>
      <c r="F22" s="34" t="s">
        <v>38</v>
      </c>
      <c r="G22" s="35" t="n">
        <v>2.253863</v>
      </c>
      <c r="H22" s="8"/>
    </row>
    <row r="23" customFormat="false" ht="15" hidden="false" customHeight="true" outlineLevel="0" collapsed="false">
      <c r="A23" s="44" t="s">
        <v>46</v>
      </c>
      <c r="B23" s="10" t="s">
        <v>47</v>
      </c>
      <c r="C23" s="8" t="s">
        <v>42</v>
      </c>
      <c r="D23" s="38" t="n">
        <f aca="false">D27+D31+D35+D47+D51</f>
        <v>8668.98</v>
      </c>
      <c r="E23" s="8" t="s">
        <v>34</v>
      </c>
      <c r="F23" s="29" t="s">
        <v>35</v>
      </c>
      <c r="G23" s="39" t="n">
        <f aca="false">G27+G31+G35+G47+G51</f>
        <v>3406.82867</v>
      </c>
      <c r="H23" s="8"/>
    </row>
    <row r="24" customFormat="false" ht="15" hidden="false" customHeight="false" outlineLevel="0" collapsed="false">
      <c r="A24" s="44"/>
      <c r="B24" s="10"/>
      <c r="C24" s="8"/>
      <c r="D24" s="38"/>
      <c r="E24" s="8"/>
      <c r="F24" s="34" t="s">
        <v>36</v>
      </c>
      <c r="G24" s="40" t="n">
        <f aca="false">G28+G32+G36+G48+G52</f>
        <v>3170.54479</v>
      </c>
      <c r="H24" s="8"/>
    </row>
    <row r="25" customFormat="false" ht="15" hidden="false" customHeight="false" outlineLevel="0" collapsed="false">
      <c r="A25" s="44"/>
      <c r="B25" s="10"/>
      <c r="C25" s="8"/>
      <c r="D25" s="38"/>
      <c r="E25" s="8"/>
      <c r="F25" s="34" t="s">
        <v>37</v>
      </c>
      <c r="G25" s="45" t="n">
        <f aca="false">G29+G33+G37+G49+G53</f>
        <v>217.46176</v>
      </c>
      <c r="H25" s="8"/>
    </row>
    <row r="26" customFormat="false" ht="15" hidden="false" customHeight="false" outlineLevel="0" collapsed="false">
      <c r="A26" s="44"/>
      <c r="B26" s="10"/>
      <c r="C26" s="8"/>
      <c r="D26" s="38"/>
      <c r="E26" s="8"/>
      <c r="F26" s="34" t="s">
        <v>38</v>
      </c>
      <c r="G26" s="35" t="n">
        <f aca="false">G34+G38+G50+G54+G30</f>
        <v>18.82213</v>
      </c>
      <c r="H26" s="8"/>
    </row>
    <row r="27" customFormat="false" ht="15" hidden="false" customHeight="true" outlineLevel="0" collapsed="false">
      <c r="A27" s="37" t="s">
        <v>48</v>
      </c>
      <c r="B27" s="41" t="s">
        <v>49</v>
      </c>
      <c r="C27" s="8" t="s">
        <v>42</v>
      </c>
      <c r="D27" s="38" t="n">
        <v>1378.17</v>
      </c>
      <c r="E27" s="8" t="n">
        <v>2018</v>
      </c>
      <c r="F27" s="29" t="s">
        <v>35</v>
      </c>
      <c r="G27" s="39" t="n">
        <v>226.51282</v>
      </c>
      <c r="H27" s="8"/>
      <c r="J27" s="46"/>
      <c r="K27" s="47"/>
    </row>
    <row r="28" customFormat="false" ht="15" hidden="false" customHeight="false" outlineLevel="0" collapsed="false">
      <c r="A28" s="37"/>
      <c r="B28" s="41"/>
      <c r="C28" s="8"/>
      <c r="D28" s="38"/>
      <c r="E28" s="8"/>
      <c r="F28" s="34" t="s">
        <v>36</v>
      </c>
      <c r="G28" s="40" t="n">
        <v>214.11659</v>
      </c>
      <c r="H28" s="8"/>
      <c r="J28" s="48"/>
    </row>
    <row r="29" customFormat="false" ht="15" hidden="false" customHeight="false" outlineLevel="0" collapsed="false">
      <c r="A29" s="37"/>
      <c r="B29" s="41"/>
      <c r="C29" s="8"/>
      <c r="D29" s="38"/>
      <c r="E29" s="8"/>
      <c r="F29" s="34" t="s">
        <v>37</v>
      </c>
      <c r="G29" s="45" t="n">
        <v>11.2693</v>
      </c>
      <c r="H29" s="8"/>
      <c r="J29" s="48"/>
    </row>
    <row r="30" customFormat="false" ht="15" hidden="false" customHeight="false" outlineLevel="0" collapsed="false">
      <c r="A30" s="37"/>
      <c r="B30" s="41"/>
      <c r="C30" s="8"/>
      <c r="D30" s="38"/>
      <c r="E30" s="8"/>
      <c r="F30" s="34" t="s">
        <v>38</v>
      </c>
      <c r="G30" s="35" t="n">
        <v>1.12693</v>
      </c>
      <c r="H30" s="8"/>
      <c r="J30" s="48"/>
    </row>
    <row r="31" customFormat="false" ht="15" hidden="false" customHeight="true" outlineLevel="0" collapsed="false">
      <c r="A31" s="37" t="s">
        <v>48</v>
      </c>
      <c r="B31" s="41" t="s">
        <v>50</v>
      </c>
      <c r="C31" s="8" t="s">
        <v>42</v>
      </c>
      <c r="D31" s="38" t="n">
        <v>4280</v>
      </c>
      <c r="E31" s="8" t="n">
        <v>2019</v>
      </c>
      <c r="F31" s="29" t="s">
        <v>35</v>
      </c>
      <c r="G31" s="39" t="n">
        <f aca="false">G32+G33+G34</f>
        <v>1005.63354</v>
      </c>
      <c r="H31" s="8"/>
      <c r="J31" s="48"/>
    </row>
    <row r="32" customFormat="false" ht="15" hidden="false" customHeight="false" outlineLevel="0" collapsed="false">
      <c r="A32" s="37"/>
      <c r="B32" s="41"/>
      <c r="C32" s="8"/>
      <c r="D32" s="38"/>
      <c r="E32" s="8"/>
      <c r="F32" s="34" t="s">
        <v>36</v>
      </c>
      <c r="G32" s="49" t="n">
        <v>994.58262</v>
      </c>
      <c r="H32" s="8"/>
    </row>
    <row r="33" customFormat="false" ht="15" hidden="false" customHeight="false" outlineLevel="0" collapsed="false">
      <c r="A33" s="37"/>
      <c r="B33" s="41"/>
      <c r="C33" s="8"/>
      <c r="D33" s="38"/>
      <c r="E33" s="8"/>
      <c r="F33" s="34" t="s">
        <v>37</v>
      </c>
      <c r="G33" s="50" t="n">
        <v>10.04629</v>
      </c>
      <c r="H33" s="8"/>
    </row>
    <row r="34" customFormat="false" ht="15" hidden="false" customHeight="false" outlineLevel="0" collapsed="false">
      <c r="A34" s="37"/>
      <c r="B34" s="41"/>
      <c r="C34" s="8"/>
      <c r="D34" s="38"/>
      <c r="E34" s="8"/>
      <c r="F34" s="34" t="s">
        <v>38</v>
      </c>
      <c r="G34" s="50" t="n">
        <v>1.00463</v>
      </c>
      <c r="H34" s="8"/>
    </row>
    <row r="35" customFormat="false" ht="15" hidden="false" customHeight="true" outlineLevel="0" collapsed="false">
      <c r="A35" s="51" t="s">
        <v>48</v>
      </c>
      <c r="B35" s="41" t="s">
        <v>51</v>
      </c>
      <c r="C35" s="8" t="s">
        <v>42</v>
      </c>
      <c r="D35" s="38" t="n">
        <v>105.6</v>
      </c>
      <c r="E35" s="8" t="n">
        <v>2020</v>
      </c>
      <c r="F35" s="29" t="s">
        <v>35</v>
      </c>
      <c r="G35" s="39" t="n">
        <v>591.724</v>
      </c>
      <c r="H35" s="8"/>
    </row>
    <row r="36" customFormat="false" ht="15" hidden="false" customHeight="false" outlineLevel="0" collapsed="false">
      <c r="A36" s="51"/>
      <c r="B36" s="41"/>
      <c r="C36" s="8"/>
      <c r="D36" s="38"/>
      <c r="E36" s="8"/>
      <c r="F36" s="34" t="s">
        <v>36</v>
      </c>
      <c r="G36" s="40" t="n">
        <v>526.0358</v>
      </c>
      <c r="H36" s="8"/>
    </row>
    <row r="37" customFormat="false" ht="15" hidden="false" customHeight="false" outlineLevel="0" collapsed="false">
      <c r="A37" s="51"/>
      <c r="B37" s="41"/>
      <c r="C37" s="8"/>
      <c r="D37" s="38"/>
      <c r="E37" s="8"/>
      <c r="F37" s="34" t="s">
        <v>37</v>
      </c>
      <c r="G37" s="45" t="n">
        <v>59.71654</v>
      </c>
      <c r="H37" s="8"/>
    </row>
    <row r="38" customFormat="false" ht="15" hidden="false" customHeight="false" outlineLevel="0" collapsed="false">
      <c r="A38" s="51"/>
      <c r="B38" s="41"/>
      <c r="C38" s="8"/>
      <c r="D38" s="38"/>
      <c r="E38" s="8"/>
      <c r="F38" s="34" t="s">
        <v>38</v>
      </c>
      <c r="G38" s="35" t="n">
        <v>5.97166</v>
      </c>
      <c r="H38" s="8"/>
    </row>
    <row r="39" customFormat="false" ht="15" hidden="false" customHeight="true" outlineLevel="0" collapsed="false">
      <c r="A39" s="51"/>
      <c r="B39" s="41" t="s">
        <v>52</v>
      </c>
      <c r="C39" s="8" t="s">
        <v>42</v>
      </c>
      <c r="D39" s="38" t="n">
        <v>300</v>
      </c>
      <c r="E39" s="8" t="n">
        <v>2020</v>
      </c>
      <c r="F39" s="29" t="s">
        <v>35</v>
      </c>
      <c r="G39" s="32" t="n">
        <v>389.36576</v>
      </c>
      <c r="H39" s="8"/>
    </row>
    <row r="40" customFormat="false" ht="15" hidden="false" customHeight="false" outlineLevel="0" collapsed="false">
      <c r="A40" s="51"/>
      <c r="B40" s="41"/>
      <c r="C40" s="8"/>
      <c r="D40" s="38"/>
      <c r="E40" s="38"/>
      <c r="F40" s="34" t="s">
        <v>36</v>
      </c>
      <c r="G40" s="35" t="n">
        <v>346.1417</v>
      </c>
      <c r="H40" s="8"/>
    </row>
    <row r="41" customFormat="false" ht="15" hidden="false" customHeight="false" outlineLevel="0" collapsed="false">
      <c r="A41" s="51"/>
      <c r="B41" s="41"/>
      <c r="C41" s="8"/>
      <c r="D41" s="38"/>
      <c r="E41" s="38"/>
      <c r="F41" s="34" t="s">
        <v>37</v>
      </c>
      <c r="G41" s="35" t="n">
        <v>39.29463</v>
      </c>
      <c r="H41" s="8"/>
    </row>
    <row r="42" customFormat="false" ht="15" hidden="false" customHeight="false" outlineLevel="0" collapsed="false">
      <c r="A42" s="51"/>
      <c r="B42" s="41"/>
      <c r="C42" s="8"/>
      <c r="D42" s="38"/>
      <c r="E42" s="38"/>
      <c r="F42" s="34" t="s">
        <v>38</v>
      </c>
      <c r="G42" s="35" t="n">
        <v>3.92946</v>
      </c>
      <c r="H42" s="8"/>
    </row>
    <row r="43" customFormat="false" ht="15" hidden="false" customHeight="true" outlineLevel="0" collapsed="false">
      <c r="A43" s="51" t="s">
        <v>53</v>
      </c>
      <c r="B43" s="52" t="s">
        <v>54</v>
      </c>
      <c r="C43" s="8" t="s">
        <v>42</v>
      </c>
      <c r="D43" s="8" t="n">
        <v>105.6</v>
      </c>
      <c r="E43" s="8" t="n">
        <v>2021</v>
      </c>
      <c r="F43" s="29" t="s">
        <v>35</v>
      </c>
      <c r="G43" s="32" t="n">
        <v>150</v>
      </c>
      <c r="H43" s="8"/>
    </row>
    <row r="44" customFormat="false" ht="15" hidden="false" customHeight="false" outlineLevel="0" collapsed="false">
      <c r="A44" s="51"/>
      <c r="B44" s="52"/>
      <c r="C44" s="8"/>
      <c r="D44" s="8"/>
      <c r="E44" s="8"/>
      <c r="F44" s="34" t="s">
        <v>36</v>
      </c>
      <c r="G44" s="35" t="n">
        <v>131.44142</v>
      </c>
      <c r="H44" s="8"/>
    </row>
    <row r="45" customFormat="false" ht="15" hidden="false" customHeight="false" outlineLevel="0" collapsed="false">
      <c r="A45" s="51"/>
      <c r="B45" s="52"/>
      <c r="C45" s="8"/>
      <c r="D45" s="8"/>
      <c r="E45" s="8"/>
      <c r="F45" s="34" t="s">
        <v>37</v>
      </c>
      <c r="G45" s="35" t="n">
        <v>17.561132</v>
      </c>
      <c r="H45" s="8"/>
    </row>
    <row r="46" customFormat="false" ht="15" hidden="false" customHeight="false" outlineLevel="0" collapsed="false">
      <c r="A46" s="51"/>
      <c r="B46" s="52"/>
      <c r="C46" s="8"/>
      <c r="D46" s="8"/>
      <c r="E46" s="8"/>
      <c r="F46" s="34" t="s">
        <v>38</v>
      </c>
      <c r="G46" s="35" t="n">
        <v>0.99744</v>
      </c>
      <c r="H46" s="8"/>
    </row>
    <row r="47" customFormat="false" ht="15" hidden="false" customHeight="true" outlineLevel="0" collapsed="false">
      <c r="A47" s="51"/>
      <c r="B47" s="52" t="s">
        <v>52</v>
      </c>
      <c r="C47" s="8" t="s">
        <v>42</v>
      </c>
      <c r="D47" s="38" t="n">
        <v>300</v>
      </c>
      <c r="E47" s="8" t="n">
        <v>2021</v>
      </c>
      <c r="F47" s="29" t="s">
        <v>35</v>
      </c>
      <c r="G47" s="53" t="n">
        <v>772.83631</v>
      </c>
      <c r="H47" s="8"/>
    </row>
    <row r="48" customFormat="false" ht="15" hidden="false" customHeight="false" outlineLevel="0" collapsed="false">
      <c r="A48" s="51"/>
      <c r="B48" s="52"/>
      <c r="C48" s="8"/>
      <c r="D48" s="38"/>
      <c r="E48" s="8"/>
      <c r="F48" s="34" t="s">
        <v>36</v>
      </c>
      <c r="G48" s="40" t="n">
        <v>677.21804</v>
      </c>
      <c r="H48" s="8"/>
    </row>
    <row r="49" customFormat="false" ht="15" hidden="false" customHeight="false" outlineLevel="0" collapsed="false">
      <c r="A49" s="51"/>
      <c r="B49" s="52"/>
      <c r="C49" s="8"/>
      <c r="D49" s="38"/>
      <c r="E49" s="8"/>
      <c r="F49" s="34" t="s">
        <v>37</v>
      </c>
      <c r="G49" s="45" t="n">
        <v>90.47921</v>
      </c>
      <c r="H49" s="8"/>
    </row>
    <row r="50" customFormat="false" ht="15" hidden="false" customHeight="false" outlineLevel="0" collapsed="false">
      <c r="A50" s="51"/>
      <c r="B50" s="52"/>
      <c r="C50" s="8"/>
      <c r="D50" s="38"/>
      <c r="E50" s="8"/>
      <c r="F50" s="34" t="s">
        <v>38</v>
      </c>
      <c r="G50" s="35" t="n">
        <v>5.13907</v>
      </c>
      <c r="H50" s="8"/>
    </row>
    <row r="51" customFormat="false" ht="15" hidden="false" customHeight="true" outlineLevel="0" collapsed="false">
      <c r="A51" s="37" t="s">
        <v>48</v>
      </c>
      <c r="B51" s="41" t="s">
        <v>55</v>
      </c>
      <c r="C51" s="8" t="s">
        <v>42</v>
      </c>
      <c r="D51" s="38" t="n">
        <v>2605.21</v>
      </c>
      <c r="E51" s="8" t="n">
        <v>2022</v>
      </c>
      <c r="F51" s="29" t="s">
        <v>35</v>
      </c>
      <c r="G51" s="53" t="n">
        <f aca="false">G52+G53+G54</f>
        <v>810.122</v>
      </c>
      <c r="H51" s="8"/>
    </row>
    <row r="52" customFormat="false" ht="15" hidden="false" customHeight="false" outlineLevel="0" collapsed="false">
      <c r="A52" s="37"/>
      <c r="B52" s="41"/>
      <c r="C52" s="8"/>
      <c r="D52" s="38"/>
      <c r="E52" s="8"/>
      <c r="F52" s="34" t="s">
        <v>36</v>
      </c>
      <c r="G52" s="40" t="n">
        <f aca="false">'Финанс. обесп. прил.1'!H6</f>
        <v>758.59174</v>
      </c>
      <c r="H52" s="8"/>
    </row>
    <row r="53" customFormat="false" ht="15" hidden="false" customHeight="false" outlineLevel="0" collapsed="false">
      <c r="A53" s="37"/>
      <c r="B53" s="41"/>
      <c r="C53" s="8"/>
      <c r="D53" s="38"/>
      <c r="E53" s="8"/>
      <c r="F53" s="34" t="s">
        <v>37</v>
      </c>
      <c r="G53" s="45" t="n">
        <f aca="false">'Финанс. обесп. прил.1'!H7</f>
        <v>45.95042</v>
      </c>
      <c r="H53" s="8"/>
    </row>
    <row r="54" customFormat="false" ht="15" hidden="false" customHeight="false" outlineLevel="0" collapsed="false">
      <c r="A54" s="37"/>
      <c r="B54" s="41"/>
      <c r="C54" s="8"/>
      <c r="D54" s="38"/>
      <c r="E54" s="8"/>
      <c r="F54" s="34" t="s">
        <v>38</v>
      </c>
      <c r="G54" s="35" t="n">
        <f aca="false">'Финанс. обесп. прил.1'!H8</f>
        <v>5.57984</v>
      </c>
      <c r="H54" s="8"/>
    </row>
    <row r="55" customFormat="false" ht="15" hidden="false" customHeight="true" outlineLevel="0" collapsed="false">
      <c r="A55" s="42" t="s">
        <v>56</v>
      </c>
      <c r="B55" s="54" t="s">
        <v>57</v>
      </c>
      <c r="C55" s="8" t="s">
        <v>42</v>
      </c>
      <c r="D55" s="33" t="n">
        <v>4500</v>
      </c>
      <c r="E55" s="33" t="n">
        <v>2023</v>
      </c>
      <c r="F55" s="29" t="s">
        <v>35</v>
      </c>
      <c r="G55" s="55" t="n">
        <f aca="false">G56+G57+G58</f>
        <v>1049.91821</v>
      </c>
      <c r="H55" s="8"/>
    </row>
    <row r="56" customFormat="false" ht="15" hidden="false" customHeight="false" outlineLevel="0" collapsed="false">
      <c r="A56" s="42"/>
      <c r="B56" s="54"/>
      <c r="C56" s="8"/>
      <c r="D56" s="33"/>
      <c r="E56" s="33"/>
      <c r="F56" s="34" t="s">
        <v>36</v>
      </c>
      <c r="G56" s="56" t="n">
        <v>995.18313</v>
      </c>
      <c r="H56" s="8"/>
    </row>
    <row r="57" customFormat="false" ht="15" hidden="false" customHeight="false" outlineLevel="0" collapsed="false">
      <c r="A57" s="42"/>
      <c r="B57" s="54"/>
      <c r="C57" s="8"/>
      <c r="D57" s="33"/>
      <c r="E57" s="33"/>
      <c r="F57" s="34" t="s">
        <v>37</v>
      </c>
      <c r="G57" s="56" t="n">
        <v>49.75916</v>
      </c>
      <c r="H57" s="8"/>
    </row>
    <row r="58" customFormat="false" ht="15" hidden="false" customHeight="false" outlineLevel="0" collapsed="false">
      <c r="A58" s="42"/>
      <c r="B58" s="54"/>
      <c r="C58" s="8"/>
      <c r="D58" s="33"/>
      <c r="E58" s="33"/>
      <c r="F58" s="34" t="s">
        <v>38</v>
      </c>
      <c r="G58" s="56" t="n">
        <v>4.97592</v>
      </c>
      <c r="H58" s="8"/>
    </row>
    <row r="59" customFormat="false" ht="15" hidden="false" customHeight="false" outlineLevel="0" collapsed="false">
      <c r="F59" s="57"/>
      <c r="G59" s="57"/>
    </row>
    <row r="60" customFormat="false" ht="15" hidden="false" customHeight="false" outlineLevel="0" collapsed="false">
      <c r="F60" s="57"/>
      <c r="G60" s="57"/>
    </row>
    <row r="61" customFormat="false" ht="15" hidden="false" customHeight="false" outlineLevel="0" collapsed="false">
      <c r="F61" s="57"/>
      <c r="G61" s="57"/>
    </row>
    <row r="62" customFormat="false" ht="15" hidden="false" customHeight="false" outlineLevel="0" collapsed="false">
      <c r="F62" s="57"/>
      <c r="G62" s="57"/>
    </row>
    <row r="63" customFormat="false" ht="15" hidden="false" customHeight="false" outlineLevel="0" collapsed="false">
      <c r="F63" s="57"/>
      <c r="G63" s="57"/>
    </row>
    <row r="64" customFormat="false" ht="15" hidden="false" customHeight="false" outlineLevel="0" collapsed="false">
      <c r="F64" s="57"/>
      <c r="G64" s="57"/>
    </row>
    <row r="65" customFormat="false" ht="15" hidden="false" customHeight="false" outlineLevel="0" collapsed="false">
      <c r="F65" s="57"/>
      <c r="G65" s="57"/>
    </row>
    <row r="66" customFormat="false" ht="15" hidden="false" customHeight="false" outlineLevel="0" collapsed="false">
      <c r="F66" s="57"/>
      <c r="G66" s="57"/>
    </row>
    <row r="67" customFormat="false" ht="15" hidden="false" customHeight="false" outlineLevel="0" collapsed="false">
      <c r="F67" s="57"/>
      <c r="G67" s="57"/>
    </row>
    <row r="68" customFormat="false" ht="15" hidden="false" customHeight="false" outlineLevel="0" collapsed="false">
      <c r="F68" s="57"/>
      <c r="G68" s="57"/>
    </row>
    <row r="69" customFormat="false" ht="15" hidden="false" customHeight="false" outlineLevel="0" collapsed="false">
      <c r="F69" s="57"/>
      <c r="G69" s="57"/>
    </row>
    <row r="70" customFormat="false" ht="15" hidden="false" customHeight="false" outlineLevel="0" collapsed="false">
      <c r="F70" s="57"/>
      <c r="G70" s="57"/>
    </row>
    <row r="71" customFormat="false" ht="15" hidden="false" customHeight="false" outlineLevel="0" collapsed="false">
      <c r="F71" s="57"/>
      <c r="G71" s="57"/>
    </row>
    <row r="72" customFormat="false" ht="15" hidden="false" customHeight="false" outlineLevel="0" collapsed="false">
      <c r="F72" s="57"/>
      <c r="G72" s="57"/>
    </row>
    <row r="73" customFormat="false" ht="15" hidden="false" customHeight="false" outlineLevel="0" collapsed="false">
      <c r="F73" s="57"/>
      <c r="G73" s="57"/>
    </row>
    <row r="74" customFormat="false" ht="15" hidden="false" customHeight="false" outlineLevel="0" collapsed="false">
      <c r="F74" s="57"/>
      <c r="G74" s="57"/>
    </row>
    <row r="75" customFormat="false" ht="15" hidden="false" customHeight="false" outlineLevel="0" collapsed="false">
      <c r="F75" s="57"/>
      <c r="G75" s="57"/>
    </row>
    <row r="76" customFormat="false" ht="15" hidden="false" customHeight="false" outlineLevel="0" collapsed="false">
      <c r="F76" s="57"/>
      <c r="G76" s="57"/>
    </row>
    <row r="77" customFormat="false" ht="15" hidden="false" customHeight="false" outlineLevel="0" collapsed="false">
      <c r="F77" s="57"/>
      <c r="G77" s="57"/>
    </row>
    <row r="78" customFormat="false" ht="15" hidden="false" customHeight="false" outlineLevel="0" collapsed="false">
      <c r="F78" s="57"/>
      <c r="G78" s="57"/>
    </row>
    <row r="79" customFormat="false" ht="15" hidden="false" customHeight="false" outlineLevel="0" collapsed="false">
      <c r="F79" s="57"/>
      <c r="G79" s="57"/>
    </row>
    <row r="80" customFormat="false" ht="15" hidden="false" customHeight="false" outlineLevel="0" collapsed="false">
      <c r="F80" s="57"/>
      <c r="G80" s="57"/>
    </row>
    <row r="81" customFormat="false" ht="15" hidden="false" customHeight="false" outlineLevel="0" collapsed="false">
      <c r="F81" s="57"/>
      <c r="G81" s="57"/>
    </row>
    <row r="82" customFormat="false" ht="15" hidden="false" customHeight="false" outlineLevel="0" collapsed="false">
      <c r="F82" s="57"/>
      <c r="G82" s="57"/>
    </row>
    <row r="83" customFormat="false" ht="15" hidden="false" customHeight="false" outlineLevel="0" collapsed="false">
      <c r="F83" s="57"/>
      <c r="G83" s="57"/>
    </row>
    <row r="84" customFormat="false" ht="15" hidden="false" customHeight="false" outlineLevel="0" collapsed="false">
      <c r="F84" s="57"/>
      <c r="G84" s="57"/>
    </row>
    <row r="85" customFormat="false" ht="15" hidden="false" customHeight="false" outlineLevel="0" collapsed="false">
      <c r="F85" s="57"/>
      <c r="G85" s="57"/>
    </row>
    <row r="86" customFormat="false" ht="15" hidden="false" customHeight="false" outlineLevel="0" collapsed="false">
      <c r="F86" s="57"/>
      <c r="G86" s="57"/>
    </row>
    <row r="87" customFormat="false" ht="15" hidden="false" customHeight="false" outlineLevel="0" collapsed="false">
      <c r="F87" s="57"/>
      <c r="G87" s="57"/>
    </row>
    <row r="88" customFormat="false" ht="15" hidden="false" customHeight="false" outlineLevel="0" collapsed="false">
      <c r="F88" s="57"/>
      <c r="G88" s="57"/>
    </row>
    <row r="89" customFormat="false" ht="15" hidden="false" customHeight="false" outlineLevel="0" collapsed="false">
      <c r="F89" s="57"/>
      <c r="G89" s="57"/>
    </row>
    <row r="90" customFormat="false" ht="15" hidden="false" customHeight="false" outlineLevel="0" collapsed="false">
      <c r="F90" s="57"/>
      <c r="G90" s="57"/>
    </row>
    <row r="91" customFormat="false" ht="15" hidden="false" customHeight="false" outlineLevel="0" collapsed="false">
      <c r="F91" s="57"/>
      <c r="G91" s="57"/>
    </row>
    <row r="92" customFormat="false" ht="15" hidden="false" customHeight="false" outlineLevel="0" collapsed="false">
      <c r="F92" s="57"/>
      <c r="G92" s="57"/>
    </row>
    <row r="93" customFormat="false" ht="15" hidden="false" customHeight="false" outlineLevel="0" collapsed="false">
      <c r="F93" s="57"/>
      <c r="G93" s="57"/>
    </row>
    <row r="94" customFormat="false" ht="15" hidden="false" customHeight="false" outlineLevel="0" collapsed="false">
      <c r="F94" s="57"/>
      <c r="G94" s="57"/>
    </row>
    <row r="95" customFormat="false" ht="15" hidden="false" customHeight="false" outlineLevel="0" collapsed="false">
      <c r="F95" s="57"/>
      <c r="G95" s="57"/>
    </row>
    <row r="96" customFormat="false" ht="15" hidden="false" customHeight="false" outlineLevel="0" collapsed="false">
      <c r="F96" s="57"/>
      <c r="G96" s="57"/>
    </row>
    <row r="97" customFormat="false" ht="15" hidden="false" customHeight="false" outlineLevel="0" collapsed="false">
      <c r="F97" s="57"/>
      <c r="G97" s="57"/>
    </row>
    <row r="98" customFormat="false" ht="15" hidden="false" customHeight="false" outlineLevel="0" collapsed="false">
      <c r="F98" s="57"/>
      <c r="G98" s="57"/>
    </row>
    <row r="99" customFormat="false" ht="15" hidden="false" customHeight="false" outlineLevel="0" collapsed="false">
      <c r="F99" s="57"/>
      <c r="G99" s="57"/>
    </row>
    <row r="100" customFormat="false" ht="15" hidden="false" customHeight="false" outlineLevel="0" collapsed="false">
      <c r="F100" s="57"/>
      <c r="G100" s="57"/>
    </row>
    <row r="101" customFormat="false" ht="15" hidden="false" customHeight="false" outlineLevel="0" collapsed="false">
      <c r="F101" s="57"/>
      <c r="G101" s="57"/>
    </row>
    <row r="102" customFormat="false" ht="15" hidden="false" customHeight="false" outlineLevel="0" collapsed="false">
      <c r="F102" s="57"/>
      <c r="G102" s="57"/>
    </row>
    <row r="103" customFormat="false" ht="15" hidden="false" customHeight="false" outlineLevel="0" collapsed="false">
      <c r="F103" s="57"/>
      <c r="G103" s="57"/>
    </row>
    <row r="104" customFormat="false" ht="15" hidden="false" customHeight="false" outlineLevel="0" collapsed="false">
      <c r="F104" s="57"/>
      <c r="G104" s="57"/>
    </row>
    <row r="105" customFormat="false" ht="15" hidden="false" customHeight="false" outlineLevel="0" collapsed="false">
      <c r="F105" s="57"/>
      <c r="G105" s="57"/>
    </row>
    <row r="106" customFormat="false" ht="15" hidden="false" customHeight="false" outlineLevel="0" collapsed="false">
      <c r="F106" s="57"/>
      <c r="G106" s="57"/>
    </row>
    <row r="107" customFormat="false" ht="15" hidden="false" customHeight="false" outlineLevel="0" collapsed="false">
      <c r="F107" s="57"/>
      <c r="G107" s="57"/>
    </row>
    <row r="108" customFormat="false" ht="15" hidden="false" customHeight="false" outlineLevel="0" collapsed="false">
      <c r="F108" s="57"/>
      <c r="G108" s="57"/>
    </row>
    <row r="109" customFormat="false" ht="15" hidden="false" customHeight="false" outlineLevel="0" collapsed="false">
      <c r="F109" s="57"/>
      <c r="G109" s="57"/>
    </row>
    <row r="110" customFormat="false" ht="15" hidden="false" customHeight="false" outlineLevel="0" collapsed="false">
      <c r="F110" s="57"/>
      <c r="G110" s="57"/>
    </row>
    <row r="111" customFormat="false" ht="15" hidden="false" customHeight="false" outlineLevel="0" collapsed="false">
      <c r="F111" s="57"/>
      <c r="G111" s="57"/>
    </row>
    <row r="112" customFormat="false" ht="15" hidden="false" customHeight="false" outlineLevel="0" collapsed="false">
      <c r="F112" s="57"/>
      <c r="G112" s="57"/>
    </row>
    <row r="113" customFormat="false" ht="15" hidden="false" customHeight="false" outlineLevel="0" collapsed="false">
      <c r="F113" s="57"/>
      <c r="G113" s="57"/>
    </row>
    <row r="114" customFormat="false" ht="15" hidden="false" customHeight="false" outlineLevel="0" collapsed="false">
      <c r="F114" s="57"/>
      <c r="G114" s="57"/>
    </row>
    <row r="115" customFormat="false" ht="15" hidden="false" customHeight="false" outlineLevel="0" collapsed="false">
      <c r="F115" s="57"/>
      <c r="G115" s="57"/>
    </row>
    <row r="116" customFormat="false" ht="15" hidden="false" customHeight="false" outlineLevel="0" collapsed="false">
      <c r="F116" s="57"/>
      <c r="G116" s="57"/>
    </row>
    <row r="117" customFormat="false" ht="15" hidden="false" customHeight="false" outlineLevel="0" collapsed="false">
      <c r="F117" s="57"/>
      <c r="G117" s="57"/>
    </row>
    <row r="118" customFormat="false" ht="15" hidden="false" customHeight="false" outlineLevel="0" collapsed="false">
      <c r="F118" s="57"/>
      <c r="G118" s="57"/>
    </row>
    <row r="119" customFormat="false" ht="15" hidden="false" customHeight="false" outlineLevel="0" collapsed="false">
      <c r="F119" s="57"/>
      <c r="G119" s="57"/>
    </row>
    <row r="120" customFormat="false" ht="15" hidden="false" customHeight="false" outlineLevel="0" collapsed="false">
      <c r="F120" s="57"/>
      <c r="G120" s="57"/>
    </row>
    <row r="121" customFormat="false" ht="15" hidden="false" customHeight="false" outlineLevel="0" collapsed="false">
      <c r="F121" s="57"/>
      <c r="G121" s="57"/>
    </row>
    <row r="122" customFormat="false" ht="15" hidden="false" customHeight="false" outlineLevel="0" collapsed="false">
      <c r="F122" s="57"/>
      <c r="G122" s="57"/>
    </row>
    <row r="123" customFormat="false" ht="15" hidden="false" customHeight="false" outlineLevel="0" collapsed="false">
      <c r="F123" s="57"/>
      <c r="G123" s="57"/>
    </row>
    <row r="124" customFormat="false" ht="15" hidden="false" customHeight="false" outlineLevel="0" collapsed="false">
      <c r="F124" s="57"/>
      <c r="G124" s="57"/>
    </row>
    <row r="125" customFormat="false" ht="15" hidden="false" customHeight="false" outlineLevel="0" collapsed="false">
      <c r="F125" s="57"/>
      <c r="G125" s="57"/>
    </row>
    <row r="126" customFormat="false" ht="15" hidden="false" customHeight="false" outlineLevel="0" collapsed="false">
      <c r="F126" s="57"/>
      <c r="G126" s="57"/>
    </row>
    <row r="127" customFormat="false" ht="15" hidden="false" customHeight="false" outlineLevel="0" collapsed="false">
      <c r="F127" s="57"/>
      <c r="G127" s="57"/>
    </row>
    <row r="128" customFormat="false" ht="15" hidden="false" customHeight="false" outlineLevel="0" collapsed="false">
      <c r="F128" s="57"/>
      <c r="G128" s="57"/>
    </row>
    <row r="129" customFormat="false" ht="15" hidden="false" customHeight="false" outlineLevel="0" collapsed="false">
      <c r="F129" s="57"/>
      <c r="G129" s="57"/>
    </row>
    <row r="130" customFormat="false" ht="15" hidden="false" customHeight="false" outlineLevel="0" collapsed="false">
      <c r="F130" s="57"/>
      <c r="G130" s="57"/>
    </row>
    <row r="131" customFormat="false" ht="15" hidden="false" customHeight="false" outlineLevel="0" collapsed="false">
      <c r="F131" s="57"/>
      <c r="G131" s="57"/>
    </row>
    <row r="132" customFormat="false" ht="15" hidden="false" customHeight="false" outlineLevel="0" collapsed="false">
      <c r="F132" s="57"/>
      <c r="G132" s="57"/>
    </row>
    <row r="133" customFormat="false" ht="15" hidden="false" customHeight="false" outlineLevel="0" collapsed="false">
      <c r="F133" s="57"/>
      <c r="G133" s="57"/>
    </row>
    <row r="134" customFormat="false" ht="15" hidden="false" customHeight="false" outlineLevel="0" collapsed="false">
      <c r="F134" s="57"/>
      <c r="G134" s="57"/>
    </row>
    <row r="135" customFormat="false" ht="15" hidden="false" customHeight="false" outlineLevel="0" collapsed="false">
      <c r="F135" s="57"/>
      <c r="G135" s="57"/>
    </row>
    <row r="136" customFormat="false" ht="15" hidden="false" customHeight="false" outlineLevel="0" collapsed="false">
      <c r="F136" s="57"/>
      <c r="G136" s="57"/>
    </row>
    <row r="137" customFormat="false" ht="15" hidden="false" customHeight="false" outlineLevel="0" collapsed="false">
      <c r="F137" s="57"/>
      <c r="G137" s="57"/>
    </row>
    <row r="138" customFormat="false" ht="15" hidden="false" customHeight="false" outlineLevel="0" collapsed="false">
      <c r="F138" s="57"/>
      <c r="G138" s="57"/>
    </row>
    <row r="139" customFormat="false" ht="15" hidden="false" customHeight="false" outlineLevel="0" collapsed="false">
      <c r="F139" s="57"/>
      <c r="G139" s="57"/>
    </row>
    <row r="140" customFormat="false" ht="15" hidden="false" customHeight="false" outlineLevel="0" collapsed="false">
      <c r="F140" s="57"/>
      <c r="G140" s="57"/>
    </row>
    <row r="141" customFormat="false" ht="15" hidden="false" customHeight="false" outlineLevel="0" collapsed="false">
      <c r="F141" s="57"/>
      <c r="G141" s="57"/>
    </row>
    <row r="142" customFormat="false" ht="15" hidden="false" customHeight="false" outlineLevel="0" collapsed="false">
      <c r="F142" s="57"/>
      <c r="G142" s="57"/>
    </row>
    <row r="143" customFormat="false" ht="15" hidden="false" customHeight="false" outlineLevel="0" collapsed="false">
      <c r="F143" s="57"/>
      <c r="G143" s="57"/>
    </row>
    <row r="144" customFormat="false" ht="15" hidden="false" customHeight="false" outlineLevel="0" collapsed="false">
      <c r="F144" s="57"/>
      <c r="G144" s="57"/>
    </row>
    <row r="145" customFormat="false" ht="15" hidden="false" customHeight="false" outlineLevel="0" collapsed="false">
      <c r="F145" s="57"/>
      <c r="G145" s="57"/>
    </row>
    <row r="146" customFormat="false" ht="15" hidden="false" customHeight="false" outlineLevel="0" collapsed="false">
      <c r="F146" s="57"/>
      <c r="G146" s="57"/>
    </row>
    <row r="147" customFormat="false" ht="15" hidden="false" customHeight="false" outlineLevel="0" collapsed="false">
      <c r="F147" s="57"/>
      <c r="G147" s="57"/>
    </row>
    <row r="148" customFormat="false" ht="15" hidden="false" customHeight="false" outlineLevel="0" collapsed="false">
      <c r="F148" s="57"/>
      <c r="G148" s="57"/>
    </row>
    <row r="149" customFormat="false" ht="15" hidden="false" customHeight="false" outlineLevel="0" collapsed="false">
      <c r="F149" s="57"/>
      <c r="G149" s="57"/>
    </row>
    <row r="150" customFormat="false" ht="15" hidden="false" customHeight="false" outlineLevel="0" collapsed="false">
      <c r="F150" s="57"/>
      <c r="G150" s="57"/>
    </row>
    <row r="151" customFormat="false" ht="15" hidden="false" customHeight="false" outlineLevel="0" collapsed="false">
      <c r="F151" s="57"/>
      <c r="G151" s="57"/>
    </row>
    <row r="152" customFormat="false" ht="15" hidden="false" customHeight="false" outlineLevel="0" collapsed="false">
      <c r="F152" s="57"/>
      <c r="G152" s="57"/>
    </row>
    <row r="153" customFormat="false" ht="15" hidden="false" customHeight="false" outlineLevel="0" collapsed="false">
      <c r="F153" s="57"/>
      <c r="G153" s="57"/>
    </row>
    <row r="154" customFormat="false" ht="15" hidden="false" customHeight="false" outlineLevel="0" collapsed="false">
      <c r="F154" s="57"/>
      <c r="G154" s="57"/>
    </row>
    <row r="155" customFormat="false" ht="15" hidden="false" customHeight="false" outlineLevel="0" collapsed="false">
      <c r="F155" s="57"/>
      <c r="G155" s="57"/>
    </row>
    <row r="156" customFormat="false" ht="15" hidden="false" customHeight="false" outlineLevel="0" collapsed="false">
      <c r="F156" s="57"/>
      <c r="G156" s="57"/>
    </row>
    <row r="157" customFormat="false" ht="15" hidden="false" customHeight="false" outlineLevel="0" collapsed="false">
      <c r="F157" s="57"/>
      <c r="G157" s="57"/>
    </row>
    <row r="158" customFormat="false" ht="15" hidden="false" customHeight="false" outlineLevel="0" collapsed="false">
      <c r="F158" s="57"/>
      <c r="G158" s="57"/>
    </row>
    <row r="159" customFormat="false" ht="15" hidden="false" customHeight="false" outlineLevel="0" collapsed="false">
      <c r="F159" s="57"/>
      <c r="G159" s="57"/>
    </row>
    <row r="160" customFormat="false" ht="15" hidden="false" customHeight="false" outlineLevel="0" collapsed="false">
      <c r="F160" s="57"/>
      <c r="G160" s="57"/>
    </row>
    <row r="161" customFormat="false" ht="15" hidden="false" customHeight="false" outlineLevel="0" collapsed="false">
      <c r="F161" s="57"/>
      <c r="G161" s="57"/>
    </row>
    <row r="162" customFormat="false" ht="15" hidden="false" customHeight="false" outlineLevel="0" collapsed="false">
      <c r="F162" s="57"/>
      <c r="G162" s="57"/>
    </row>
    <row r="163" customFormat="false" ht="15" hidden="false" customHeight="false" outlineLevel="0" collapsed="false">
      <c r="F163" s="57"/>
      <c r="G163" s="57"/>
    </row>
    <row r="164" customFormat="false" ht="15" hidden="false" customHeight="false" outlineLevel="0" collapsed="false">
      <c r="F164" s="57"/>
      <c r="G164" s="57"/>
    </row>
    <row r="165" customFormat="false" ht="15" hidden="false" customHeight="false" outlineLevel="0" collapsed="false">
      <c r="F165" s="57"/>
      <c r="G165" s="57"/>
    </row>
    <row r="166" customFormat="false" ht="15" hidden="false" customHeight="false" outlineLevel="0" collapsed="false">
      <c r="F166" s="57"/>
      <c r="G166" s="57"/>
    </row>
    <row r="167" customFormat="false" ht="15" hidden="false" customHeight="false" outlineLevel="0" collapsed="false">
      <c r="F167" s="57"/>
      <c r="G167" s="57"/>
    </row>
    <row r="168" customFormat="false" ht="15" hidden="false" customHeight="false" outlineLevel="0" collapsed="false">
      <c r="F168" s="57"/>
      <c r="G168" s="57"/>
    </row>
    <row r="169" customFormat="false" ht="15" hidden="false" customHeight="false" outlineLevel="0" collapsed="false">
      <c r="F169" s="57"/>
      <c r="G169" s="57"/>
    </row>
    <row r="170" customFormat="false" ht="15" hidden="false" customHeight="false" outlineLevel="0" collapsed="false">
      <c r="F170" s="57"/>
      <c r="G170" s="57"/>
    </row>
    <row r="171" customFormat="false" ht="15" hidden="false" customHeight="false" outlineLevel="0" collapsed="false">
      <c r="F171" s="57"/>
      <c r="G171" s="57"/>
    </row>
    <row r="172" customFormat="false" ht="15" hidden="false" customHeight="false" outlineLevel="0" collapsed="false">
      <c r="F172" s="57"/>
      <c r="G172" s="57"/>
    </row>
    <row r="173" customFormat="false" ht="15" hidden="false" customHeight="false" outlineLevel="0" collapsed="false">
      <c r="F173" s="57"/>
      <c r="G173" s="57"/>
    </row>
    <row r="174" customFormat="false" ht="15" hidden="false" customHeight="false" outlineLevel="0" collapsed="false">
      <c r="F174" s="57"/>
      <c r="G174" s="57"/>
    </row>
    <row r="175" customFormat="false" ht="15" hidden="false" customHeight="false" outlineLevel="0" collapsed="false">
      <c r="F175" s="57"/>
      <c r="G175" s="57"/>
    </row>
    <row r="176" customFormat="false" ht="15" hidden="false" customHeight="false" outlineLevel="0" collapsed="false">
      <c r="F176" s="57"/>
      <c r="G176" s="57"/>
    </row>
    <row r="177" customFormat="false" ht="15" hidden="false" customHeight="false" outlineLevel="0" collapsed="false">
      <c r="F177" s="57"/>
      <c r="G177" s="57"/>
    </row>
    <row r="178" customFormat="false" ht="15" hidden="false" customHeight="false" outlineLevel="0" collapsed="false">
      <c r="F178" s="57"/>
      <c r="G178" s="57"/>
    </row>
    <row r="179" customFormat="false" ht="15" hidden="false" customHeight="false" outlineLevel="0" collapsed="false">
      <c r="F179" s="57"/>
      <c r="G179" s="57"/>
    </row>
    <row r="180" customFormat="false" ht="15" hidden="false" customHeight="false" outlineLevel="0" collapsed="false">
      <c r="F180" s="57"/>
      <c r="G180" s="57"/>
    </row>
    <row r="181" customFormat="false" ht="15" hidden="false" customHeight="false" outlineLevel="0" collapsed="false">
      <c r="F181" s="57"/>
      <c r="G181" s="57"/>
    </row>
  </sheetData>
  <mergeCells count="78">
    <mergeCell ref="B1:E1"/>
    <mergeCell ref="G1:H1"/>
    <mergeCell ref="A2:H2"/>
    <mergeCell ref="A4:A6"/>
    <mergeCell ref="B4:B6"/>
    <mergeCell ref="C4:D4"/>
    <mergeCell ref="E4:E6"/>
    <mergeCell ref="F4:F6"/>
    <mergeCell ref="G4:G6"/>
    <mergeCell ref="H4:H6"/>
    <mergeCell ref="C5:C6"/>
    <mergeCell ref="D5:D6"/>
    <mergeCell ref="A7:A10"/>
    <mergeCell ref="B7:B10"/>
    <mergeCell ref="C7:C10"/>
    <mergeCell ref="D7:D10"/>
    <mergeCell ref="E7:E10"/>
    <mergeCell ref="H7:H10"/>
    <mergeCell ref="A11:A14"/>
    <mergeCell ref="B11:B14"/>
    <mergeCell ref="C11:C14"/>
    <mergeCell ref="D11:D14"/>
    <mergeCell ref="E11:E14"/>
    <mergeCell ref="H11:H14"/>
    <mergeCell ref="A15:A18"/>
    <mergeCell ref="B15:B18"/>
    <mergeCell ref="C15:C18"/>
    <mergeCell ref="D15:D18"/>
    <mergeCell ref="E15:E18"/>
    <mergeCell ref="H15:H58"/>
    <mergeCell ref="A19:A22"/>
    <mergeCell ref="B19:B22"/>
    <mergeCell ref="C19:C22"/>
    <mergeCell ref="D19:D22"/>
    <mergeCell ref="E19:E22"/>
    <mergeCell ref="A23:A26"/>
    <mergeCell ref="B23:B26"/>
    <mergeCell ref="C23:C26"/>
    <mergeCell ref="D23:D26"/>
    <mergeCell ref="E23:E26"/>
    <mergeCell ref="A27:A30"/>
    <mergeCell ref="B27:B30"/>
    <mergeCell ref="C27:C30"/>
    <mergeCell ref="D27:D30"/>
    <mergeCell ref="E27:E30"/>
    <mergeCell ref="A31:A34"/>
    <mergeCell ref="B31:B34"/>
    <mergeCell ref="C31:C34"/>
    <mergeCell ref="D31:D34"/>
    <mergeCell ref="E31:E34"/>
    <mergeCell ref="A35:A42"/>
    <mergeCell ref="B35:B38"/>
    <mergeCell ref="C35:C38"/>
    <mergeCell ref="D35:D38"/>
    <mergeCell ref="E35:E38"/>
    <mergeCell ref="B39:B42"/>
    <mergeCell ref="C39:C42"/>
    <mergeCell ref="D39:D42"/>
    <mergeCell ref="E39:E42"/>
    <mergeCell ref="A43:A50"/>
    <mergeCell ref="B43:B46"/>
    <mergeCell ref="C43:C46"/>
    <mergeCell ref="D43:D46"/>
    <mergeCell ref="E43:E46"/>
    <mergeCell ref="B47:B50"/>
    <mergeCell ref="C47:C50"/>
    <mergeCell ref="D47:D50"/>
    <mergeCell ref="E47:E50"/>
    <mergeCell ref="A51:A54"/>
    <mergeCell ref="B51:B54"/>
    <mergeCell ref="C51:C54"/>
    <mergeCell ref="D51:D54"/>
    <mergeCell ref="E51:E54"/>
    <mergeCell ref="A55:A58"/>
    <mergeCell ref="B55:B58"/>
    <mergeCell ref="C55:C58"/>
    <mergeCell ref="D55:D58"/>
    <mergeCell ref="E55:E58"/>
  </mergeCells>
  <printOptions headings="false" gridLines="false" gridLinesSet="true" horizontalCentered="false" verticalCentered="false"/>
  <pageMargins left="0.7875" right="0.39375" top="0.0395833333333333" bottom="0.0395833333333333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P47"/>
  <sheetViews>
    <sheetView showFormulas="false" showGridLines="true" showRowColHeaders="true" showZeros="true" rightToLeft="false" tabSelected="true" showOutlineSymbols="true" defaultGridColor="true" view="normal" topLeftCell="C10" colorId="64" zoomScale="100" zoomScaleNormal="100" zoomScalePageLayoutView="100" workbookViewId="0">
      <selection pane="topLeft" activeCell="P51" activeCellId="0" sqref="P51"/>
    </sheetView>
  </sheetViews>
  <sheetFormatPr defaultColWidth="9.1484375" defaultRowHeight="15" zeroHeight="false" outlineLevelRow="0" outlineLevelCol="0"/>
  <cols>
    <col collapsed="false" customWidth="true" hidden="false" outlineLevel="0" max="1" min="1" style="1" width="8.15"/>
    <col collapsed="false" customWidth="true" hidden="false" outlineLevel="0" max="2" min="2" style="1" width="56.57"/>
    <col collapsed="false" customWidth="true" hidden="false" outlineLevel="0" max="3" min="3" style="58" width="12.15"/>
    <col collapsed="false" customWidth="true" hidden="false" outlineLevel="0" max="4" min="4" style="58" width="16.43"/>
    <col collapsed="false" customWidth="true" hidden="false" outlineLevel="0" max="5" min="5" style="58" width="12.42"/>
    <col collapsed="false" customWidth="true" hidden="false" outlineLevel="0" max="6" min="6" style="58" width="11.71"/>
    <col collapsed="false" customWidth="true" hidden="false" outlineLevel="0" max="7" min="7" style="58" width="12"/>
    <col collapsed="false" customWidth="true" hidden="false" outlineLevel="0" max="8" min="8" style="59" width="13"/>
    <col collapsed="false" customWidth="true" hidden="false" outlineLevel="0" max="9" min="9" style="1" width="24.57"/>
    <col collapsed="false" customWidth="true" hidden="false" outlineLevel="0" max="11" min="10" style="60" width="14.29"/>
    <col collapsed="false" customWidth="true" hidden="false" outlineLevel="0" max="12" min="12" style="1" width="17.86"/>
    <col collapsed="false" customWidth="true" hidden="false" outlineLevel="0" max="15" min="13" style="1" width="15.29"/>
    <col collapsed="false" customWidth="true" hidden="false" outlineLevel="0" max="16" min="16" style="58" width="20"/>
    <col collapsed="false" customWidth="false" hidden="false" outlineLevel="0" max="16384" min="17" style="1" width="9.14"/>
  </cols>
  <sheetData>
    <row r="1" customFormat="false" ht="43.5" hidden="false" customHeight="true" outlineLevel="0" collapsed="false">
      <c r="G1" s="2" t="s">
        <v>58</v>
      </c>
      <c r="H1" s="2"/>
      <c r="I1" s="2"/>
    </row>
    <row r="2" customFormat="false" ht="33" hidden="false" customHeight="true" outlineLevel="0" collapsed="false">
      <c r="A2" s="61" t="s">
        <v>59</v>
      </c>
      <c r="B2" s="61"/>
      <c r="C2" s="61"/>
      <c r="D2" s="61"/>
      <c r="E2" s="61"/>
      <c r="F2" s="61"/>
      <c r="G2" s="61"/>
      <c r="H2" s="61"/>
      <c r="I2" s="61"/>
    </row>
    <row r="3" customFormat="false" ht="9" hidden="false" customHeight="true" outlineLevel="0" collapsed="false">
      <c r="A3" s="61"/>
      <c r="B3" s="61"/>
      <c r="C3" s="61"/>
      <c r="D3" s="61"/>
      <c r="E3" s="61"/>
      <c r="F3" s="61"/>
      <c r="G3" s="61"/>
      <c r="H3" s="61"/>
    </row>
    <row r="4" customFormat="false" ht="25.5" hidden="false" customHeight="true" outlineLevel="0" collapsed="false">
      <c r="A4" s="62" t="s">
        <v>60</v>
      </c>
      <c r="B4" s="62" t="s">
        <v>61</v>
      </c>
      <c r="C4" s="62" t="s">
        <v>62</v>
      </c>
      <c r="D4" s="63" t="s">
        <v>63</v>
      </c>
      <c r="E4" s="63"/>
      <c r="F4" s="63"/>
      <c r="G4" s="63"/>
      <c r="H4" s="63"/>
      <c r="I4" s="64" t="s">
        <v>64</v>
      </c>
      <c r="J4" s="64"/>
      <c r="K4" s="64"/>
      <c r="L4" s="64"/>
      <c r="M4" s="64"/>
      <c r="N4" s="64"/>
      <c r="O4" s="64"/>
      <c r="P4" s="64"/>
    </row>
    <row r="5" customFormat="false" ht="192.75" hidden="false" customHeight="true" outlineLevel="0" collapsed="false">
      <c r="A5" s="62"/>
      <c r="B5" s="62"/>
      <c r="C5" s="62"/>
      <c r="D5" s="8" t="s">
        <v>65</v>
      </c>
      <c r="E5" s="8" t="s">
        <v>66</v>
      </c>
      <c r="F5" s="8" t="s">
        <v>67</v>
      </c>
      <c r="G5" s="8" t="s">
        <v>68</v>
      </c>
      <c r="H5" s="8" t="s">
        <v>69</v>
      </c>
      <c r="I5" s="7" t="s">
        <v>70</v>
      </c>
      <c r="J5" s="7" t="s">
        <v>71</v>
      </c>
      <c r="K5" s="7" t="s">
        <v>72</v>
      </c>
      <c r="L5" s="65" t="s">
        <v>73</v>
      </c>
      <c r="M5" s="7" t="s">
        <v>74</v>
      </c>
      <c r="N5" s="7" t="s">
        <v>75</v>
      </c>
      <c r="O5" s="7" t="s">
        <v>76</v>
      </c>
      <c r="P5" s="7" t="s">
        <v>77</v>
      </c>
    </row>
    <row r="6" customFormat="false" ht="25.5" hidden="false" customHeight="true" outlineLevel="0" collapsed="false">
      <c r="A6" s="66" t="s">
        <v>13</v>
      </c>
      <c r="B6" s="67" t="s">
        <v>78</v>
      </c>
      <c r="C6" s="68"/>
      <c r="D6" s="68"/>
      <c r="E6" s="68"/>
      <c r="F6" s="68"/>
      <c r="G6" s="68"/>
      <c r="H6" s="68"/>
      <c r="I6" s="33"/>
      <c r="J6" s="33"/>
      <c r="K6" s="33"/>
      <c r="L6" s="33"/>
      <c r="M6" s="33"/>
      <c r="N6" s="33"/>
      <c r="O6" s="33"/>
      <c r="P6" s="42"/>
    </row>
    <row r="7" customFormat="false" ht="21.75" hidden="false" customHeight="true" outlineLevel="0" collapsed="false">
      <c r="A7" s="69" t="s">
        <v>79</v>
      </c>
      <c r="B7" s="62" t="s">
        <v>80</v>
      </c>
      <c r="C7" s="70"/>
      <c r="D7" s="70"/>
      <c r="E7" s="70"/>
      <c r="F7" s="70"/>
      <c r="G7" s="70"/>
      <c r="H7" s="70"/>
      <c r="I7" s="33"/>
      <c r="J7" s="33"/>
      <c r="K7" s="33"/>
      <c r="L7" s="33"/>
      <c r="M7" s="33"/>
      <c r="N7" s="33"/>
      <c r="O7" s="33"/>
      <c r="P7" s="42"/>
    </row>
    <row r="8" customFormat="false" ht="15" hidden="false" customHeight="false" outlineLevel="0" collapsed="false">
      <c r="A8" s="71" t="s">
        <v>81</v>
      </c>
      <c r="B8" s="72" t="s">
        <v>82</v>
      </c>
      <c r="C8" s="73"/>
      <c r="D8" s="70"/>
      <c r="E8" s="70"/>
      <c r="F8" s="70"/>
      <c r="G8" s="70"/>
      <c r="H8" s="70"/>
      <c r="I8" s="33"/>
      <c r="J8" s="33"/>
      <c r="K8" s="33"/>
      <c r="L8" s="33"/>
      <c r="M8" s="33"/>
      <c r="N8" s="33"/>
      <c r="O8" s="33"/>
      <c r="P8" s="42"/>
    </row>
    <row r="9" customFormat="false" ht="15" hidden="false" customHeight="true" outlineLevel="0" collapsed="false">
      <c r="A9" s="8" t="s">
        <v>83</v>
      </c>
      <c r="B9" s="8" t="s">
        <v>84</v>
      </c>
      <c r="C9" s="74" t="s">
        <v>85</v>
      </c>
      <c r="D9" s="75" t="n">
        <v>0</v>
      </c>
      <c r="E9" s="75" t="n">
        <v>32</v>
      </c>
      <c r="F9" s="75" t="n">
        <v>39</v>
      </c>
      <c r="G9" s="75" t="n">
        <v>32</v>
      </c>
      <c r="H9" s="75" t="n">
        <f aca="false">SUM(D9:G9)</f>
        <v>103</v>
      </c>
      <c r="I9" s="33" t="s">
        <v>33</v>
      </c>
      <c r="J9" s="33" t="s">
        <v>33</v>
      </c>
      <c r="K9" s="33" t="s">
        <v>33</v>
      </c>
      <c r="L9" s="33" t="s">
        <v>33</v>
      </c>
      <c r="M9" s="33" t="s">
        <v>33</v>
      </c>
      <c r="N9" s="33"/>
      <c r="O9" s="33" t="s">
        <v>33</v>
      </c>
      <c r="P9" s="42" t="s">
        <v>33</v>
      </c>
    </row>
    <row r="10" customFormat="false" ht="18" hidden="false" customHeight="false" outlineLevel="0" collapsed="false">
      <c r="A10" s="8"/>
      <c r="B10" s="8"/>
      <c r="C10" s="33" t="s">
        <v>86</v>
      </c>
      <c r="D10" s="76" t="n">
        <v>0</v>
      </c>
      <c r="E10" s="76" t="n">
        <v>192</v>
      </c>
      <c r="F10" s="76" t="n">
        <f aca="false">[1]49а!D19</f>
        <v>190.6</v>
      </c>
      <c r="G10" s="76" t="n">
        <f aca="false">'[1]49'!D22</f>
        <v>192</v>
      </c>
      <c r="H10" s="76" t="n">
        <f aca="false">SUM(D10:G10)</f>
        <v>574.6</v>
      </c>
      <c r="I10" s="33" t="s">
        <v>33</v>
      </c>
      <c r="J10" s="33" t="s">
        <v>33</v>
      </c>
      <c r="K10" s="33" t="s">
        <v>33</v>
      </c>
      <c r="L10" s="33" t="s">
        <v>33</v>
      </c>
      <c r="M10" s="33" t="s">
        <v>33</v>
      </c>
      <c r="N10" s="33"/>
      <c r="O10" s="33" t="s">
        <v>33</v>
      </c>
      <c r="P10" s="42" t="s">
        <v>33</v>
      </c>
    </row>
    <row r="11" customFormat="false" ht="15" hidden="false" customHeight="false" outlineLevel="0" collapsed="false">
      <c r="A11" s="8"/>
      <c r="B11" s="8"/>
      <c r="C11" s="77" t="s">
        <v>87</v>
      </c>
      <c r="D11" s="78" t="n">
        <v>0</v>
      </c>
      <c r="E11" s="78" t="n">
        <v>311.33097</v>
      </c>
      <c r="F11" s="78" t="n">
        <f aca="false">E11</f>
        <v>311.33097</v>
      </c>
      <c r="G11" s="78" t="n">
        <v>330.73097</v>
      </c>
      <c r="H11" s="76" t="n">
        <f aca="false">SUM(D11:G11)</f>
        <v>953.39291</v>
      </c>
      <c r="I11" s="33"/>
      <c r="J11" s="33"/>
      <c r="K11" s="33"/>
      <c r="L11" s="33"/>
      <c r="M11" s="33"/>
      <c r="N11" s="33"/>
      <c r="O11" s="33"/>
      <c r="P11" s="42"/>
    </row>
    <row r="12" customFormat="false" ht="27" hidden="false" customHeight="true" outlineLevel="0" collapsed="false">
      <c r="A12" s="79" t="s">
        <v>88</v>
      </c>
      <c r="B12" s="68" t="s">
        <v>89</v>
      </c>
      <c r="C12" s="68"/>
      <c r="D12" s="68"/>
      <c r="E12" s="68"/>
      <c r="F12" s="68"/>
      <c r="G12" s="68"/>
      <c r="H12" s="68"/>
      <c r="I12" s="33"/>
      <c r="J12" s="33"/>
      <c r="K12" s="33"/>
      <c r="L12" s="33"/>
      <c r="M12" s="33"/>
      <c r="N12" s="33"/>
      <c r="O12" s="33"/>
      <c r="P12" s="42"/>
    </row>
    <row r="13" customFormat="false" ht="15" hidden="false" customHeight="true" outlineLevel="0" collapsed="false">
      <c r="A13" s="80" t="s">
        <v>90</v>
      </c>
      <c r="B13" s="81" t="s">
        <v>91</v>
      </c>
      <c r="C13" s="82" t="s">
        <v>92</v>
      </c>
      <c r="D13" s="83" t="s">
        <v>93</v>
      </c>
      <c r="E13" s="83" t="s">
        <v>94</v>
      </c>
      <c r="F13" s="83" t="s">
        <v>94</v>
      </c>
      <c r="G13" s="83" t="s">
        <v>93</v>
      </c>
      <c r="H13" s="37" t="s">
        <v>95</v>
      </c>
      <c r="I13" s="33" t="s">
        <v>33</v>
      </c>
      <c r="J13" s="33" t="s">
        <v>33</v>
      </c>
      <c r="K13" s="33" t="s">
        <v>33</v>
      </c>
      <c r="L13" s="33" t="s">
        <v>33</v>
      </c>
      <c r="M13" s="33" t="s">
        <v>33</v>
      </c>
      <c r="N13" s="33"/>
      <c r="O13" s="33" t="s">
        <v>33</v>
      </c>
      <c r="P13" s="42" t="s">
        <v>33</v>
      </c>
    </row>
    <row r="14" customFormat="false" ht="15" hidden="false" customHeight="false" outlineLevel="0" collapsed="false">
      <c r="A14" s="80"/>
      <c r="B14" s="81"/>
      <c r="C14" s="84" t="s">
        <v>87</v>
      </c>
      <c r="D14" s="85" t="n">
        <v>53.4</v>
      </c>
      <c r="E14" s="85" t="n">
        <v>80.1</v>
      </c>
      <c r="F14" s="85" t="n">
        <v>80.1</v>
      </c>
      <c r="G14" s="85" t="n">
        <v>53.4</v>
      </c>
      <c r="H14" s="76" t="n">
        <f aca="false">SUM(D14:G14)</f>
        <v>267</v>
      </c>
      <c r="I14" s="33"/>
      <c r="J14" s="33"/>
      <c r="K14" s="33"/>
      <c r="L14" s="33"/>
      <c r="M14" s="33"/>
      <c r="N14" s="33"/>
      <c r="O14" s="33"/>
      <c r="P14" s="42"/>
    </row>
    <row r="15" customFormat="false" ht="15" hidden="false" customHeight="true" outlineLevel="0" collapsed="false">
      <c r="A15" s="69" t="s">
        <v>96</v>
      </c>
      <c r="B15" s="81" t="s">
        <v>97</v>
      </c>
      <c r="C15" s="82" t="s">
        <v>92</v>
      </c>
      <c r="D15" s="83" t="s">
        <v>93</v>
      </c>
      <c r="E15" s="83" t="s">
        <v>94</v>
      </c>
      <c r="F15" s="83" t="s">
        <v>94</v>
      </c>
      <c r="G15" s="83" t="s">
        <v>93</v>
      </c>
      <c r="H15" s="37" t="s">
        <v>95</v>
      </c>
      <c r="I15" s="33" t="s">
        <v>33</v>
      </c>
      <c r="J15" s="33" t="s">
        <v>33</v>
      </c>
      <c r="K15" s="33" t="s">
        <v>33</v>
      </c>
      <c r="L15" s="33" t="s">
        <v>33</v>
      </c>
      <c r="M15" s="33" t="s">
        <v>33</v>
      </c>
      <c r="N15" s="33"/>
      <c r="O15" s="33" t="s">
        <v>33</v>
      </c>
      <c r="P15" s="42" t="s">
        <v>33</v>
      </c>
    </row>
    <row r="16" customFormat="false" ht="15" hidden="false" customHeight="false" outlineLevel="0" collapsed="false">
      <c r="A16" s="69"/>
      <c r="B16" s="81"/>
      <c r="C16" s="84" t="s">
        <v>87</v>
      </c>
      <c r="D16" s="85" t="n">
        <v>38.8</v>
      </c>
      <c r="E16" s="85" t="n">
        <v>58.2</v>
      </c>
      <c r="F16" s="85" t="n">
        <v>58.2</v>
      </c>
      <c r="G16" s="85" t="n">
        <v>38.8</v>
      </c>
      <c r="H16" s="76" t="n">
        <f aca="false">SUM(D16:G16)</f>
        <v>194</v>
      </c>
      <c r="I16" s="33"/>
      <c r="J16" s="33"/>
      <c r="K16" s="33"/>
      <c r="L16" s="33"/>
      <c r="M16" s="33"/>
      <c r="N16" s="33"/>
      <c r="O16" s="33"/>
      <c r="P16" s="42"/>
    </row>
    <row r="17" customFormat="false" ht="24" hidden="false" customHeight="true" outlineLevel="0" collapsed="false">
      <c r="A17" s="69" t="s">
        <v>98</v>
      </c>
      <c r="B17" s="62" t="s">
        <v>99</v>
      </c>
      <c r="C17" s="68"/>
      <c r="D17" s="68"/>
      <c r="E17" s="68"/>
      <c r="F17" s="68"/>
      <c r="G17" s="68"/>
      <c r="H17" s="68"/>
      <c r="I17" s="33"/>
      <c r="J17" s="33"/>
      <c r="K17" s="33"/>
      <c r="L17" s="33"/>
      <c r="M17" s="33"/>
      <c r="N17" s="33"/>
      <c r="O17" s="33"/>
      <c r="P17" s="42"/>
    </row>
    <row r="18" customFormat="false" ht="15" hidden="false" customHeight="false" outlineLevel="0" collapsed="false">
      <c r="A18" s="62" t="s">
        <v>48</v>
      </c>
      <c r="B18" s="68" t="s">
        <v>100</v>
      </c>
      <c r="C18" s="68"/>
      <c r="D18" s="68"/>
      <c r="E18" s="68"/>
      <c r="F18" s="68"/>
      <c r="G18" s="68"/>
      <c r="H18" s="68"/>
      <c r="I18" s="33"/>
      <c r="J18" s="33"/>
      <c r="K18" s="33"/>
      <c r="L18" s="33"/>
      <c r="M18" s="33"/>
      <c r="N18" s="33"/>
      <c r="O18" s="33"/>
      <c r="P18" s="42"/>
    </row>
    <row r="19" customFormat="false" ht="15" hidden="false" customHeight="true" outlineLevel="0" collapsed="false">
      <c r="A19" s="8" t="s">
        <v>101</v>
      </c>
      <c r="B19" s="41" t="s">
        <v>102</v>
      </c>
      <c r="C19" s="33" t="s">
        <v>103</v>
      </c>
      <c r="D19" s="82" t="n">
        <v>0</v>
      </c>
      <c r="E19" s="82" t="n">
        <v>0</v>
      </c>
      <c r="F19" s="82" t="n">
        <v>0</v>
      </c>
      <c r="G19" s="82" t="n">
        <v>0</v>
      </c>
      <c r="H19" s="33" t="n">
        <v>0</v>
      </c>
      <c r="I19" s="33" t="s">
        <v>33</v>
      </c>
      <c r="J19" s="33" t="s">
        <v>33</v>
      </c>
      <c r="K19" s="33" t="s">
        <v>33</v>
      </c>
      <c r="L19" s="33" t="s">
        <v>33</v>
      </c>
      <c r="M19" s="33" t="s">
        <v>33</v>
      </c>
      <c r="N19" s="33"/>
      <c r="O19" s="33" t="s">
        <v>33</v>
      </c>
      <c r="P19" s="42" t="s">
        <v>33</v>
      </c>
    </row>
    <row r="20" customFormat="false" ht="15" hidden="false" customHeight="false" outlineLevel="0" collapsed="false">
      <c r="A20" s="8"/>
      <c r="B20" s="41"/>
      <c r="C20" s="77" t="s">
        <v>87</v>
      </c>
      <c r="D20" s="85" t="n">
        <f aca="false">D19*$J$20</f>
        <v>0</v>
      </c>
      <c r="E20" s="85" t="n">
        <f aca="false">E19*$J$20</f>
        <v>0</v>
      </c>
      <c r="F20" s="85" t="n">
        <f aca="false">F19*$J$20</f>
        <v>0</v>
      </c>
      <c r="G20" s="85" t="n">
        <f aca="false">G19*$J$20</f>
        <v>0</v>
      </c>
      <c r="H20" s="76" t="n">
        <f aca="false">SUM(D20:G20)</f>
        <v>0</v>
      </c>
      <c r="I20" s="33"/>
      <c r="J20" s="33"/>
      <c r="K20" s="33"/>
      <c r="L20" s="33"/>
      <c r="M20" s="33"/>
      <c r="N20" s="33"/>
      <c r="O20" s="33"/>
      <c r="P20" s="42"/>
    </row>
    <row r="21" customFormat="false" ht="15" hidden="false" customHeight="false" outlineLevel="0" collapsed="false">
      <c r="A21" s="62" t="s">
        <v>104</v>
      </c>
      <c r="B21" s="68" t="s">
        <v>105</v>
      </c>
      <c r="C21" s="68"/>
      <c r="D21" s="86"/>
      <c r="E21" s="86"/>
      <c r="F21" s="86"/>
      <c r="G21" s="86"/>
      <c r="H21" s="68"/>
      <c r="I21" s="33"/>
      <c r="J21" s="33"/>
      <c r="K21" s="33"/>
      <c r="L21" s="33"/>
      <c r="M21" s="33"/>
      <c r="N21" s="33"/>
      <c r="O21" s="33"/>
      <c r="P21" s="42"/>
    </row>
    <row r="22" customFormat="false" ht="15" hidden="false" customHeight="true" outlineLevel="0" collapsed="false">
      <c r="A22" s="51" t="s">
        <v>106</v>
      </c>
      <c r="B22" s="41" t="s">
        <v>107</v>
      </c>
      <c r="C22" s="8" t="s">
        <v>85</v>
      </c>
      <c r="D22" s="87" t="n">
        <v>0</v>
      </c>
      <c r="E22" s="87" t="n">
        <v>0</v>
      </c>
      <c r="F22" s="87" t="n">
        <v>0</v>
      </c>
      <c r="G22" s="87" t="n">
        <v>0</v>
      </c>
      <c r="H22" s="88" t="n">
        <f aca="false">SUM(D22:G22)</f>
        <v>0</v>
      </c>
      <c r="I22" s="33" t="s">
        <v>33</v>
      </c>
      <c r="J22" s="33" t="s">
        <v>33</v>
      </c>
      <c r="K22" s="33" t="s">
        <v>33</v>
      </c>
      <c r="L22" s="33" t="s">
        <v>33</v>
      </c>
      <c r="M22" s="33" t="s">
        <v>33</v>
      </c>
      <c r="N22" s="33"/>
      <c r="O22" s="33" t="s">
        <v>33</v>
      </c>
      <c r="P22" s="42" t="s">
        <v>33</v>
      </c>
    </row>
    <row r="23" customFormat="false" ht="18" hidden="false" customHeight="false" outlineLevel="0" collapsed="false">
      <c r="A23" s="51"/>
      <c r="B23" s="41"/>
      <c r="C23" s="33" t="s">
        <v>86</v>
      </c>
      <c r="D23" s="8" t="n">
        <v>0</v>
      </c>
      <c r="E23" s="8" t="n">
        <v>0</v>
      </c>
      <c r="F23" s="88" t="n">
        <v>0</v>
      </c>
      <c r="G23" s="8" t="n">
        <v>0</v>
      </c>
      <c r="H23" s="88" t="n">
        <f aca="false">SUM(D23:G23)</f>
        <v>0</v>
      </c>
      <c r="I23" s="33" t="s">
        <v>33</v>
      </c>
      <c r="J23" s="33" t="s">
        <v>33</v>
      </c>
      <c r="K23" s="33" t="s">
        <v>33</v>
      </c>
      <c r="L23" s="33" t="s">
        <v>33</v>
      </c>
      <c r="M23" s="33" t="s">
        <v>33</v>
      </c>
      <c r="N23" s="33"/>
      <c r="O23" s="33" t="s">
        <v>33</v>
      </c>
      <c r="P23" s="42" t="s">
        <v>33</v>
      </c>
    </row>
    <row r="24" customFormat="false" ht="15" hidden="false" customHeight="false" outlineLevel="0" collapsed="false">
      <c r="A24" s="51"/>
      <c r="B24" s="41"/>
      <c r="C24" s="77" t="s">
        <v>87</v>
      </c>
      <c r="D24" s="89" t="n">
        <v>83.494</v>
      </c>
      <c r="E24" s="89" t="n">
        <v>83.494</v>
      </c>
      <c r="F24" s="89" t="n">
        <f aca="false">E24</f>
        <v>83.494</v>
      </c>
      <c r="G24" s="89" t="n">
        <f aca="false">F24</f>
        <v>83.494</v>
      </c>
      <c r="H24" s="90" t="n">
        <f aca="false">SUM(D24:G24)</f>
        <v>333.976</v>
      </c>
      <c r="I24" s="33"/>
      <c r="J24" s="33"/>
      <c r="K24" s="33"/>
      <c r="L24" s="33"/>
      <c r="M24" s="33"/>
      <c r="N24" s="33"/>
      <c r="O24" s="33"/>
      <c r="P24" s="42"/>
    </row>
    <row r="25" customFormat="false" ht="15" hidden="false" customHeight="true" outlineLevel="0" collapsed="false">
      <c r="A25" s="8" t="s">
        <v>108</v>
      </c>
      <c r="B25" s="41" t="s">
        <v>109</v>
      </c>
      <c r="C25" s="8" t="s">
        <v>92</v>
      </c>
      <c r="D25" s="8" t="n">
        <v>0</v>
      </c>
      <c r="E25" s="8" t="n">
        <v>0</v>
      </c>
      <c r="F25" s="8" t="n">
        <v>0</v>
      </c>
      <c r="G25" s="8" t="n">
        <v>0</v>
      </c>
      <c r="H25" s="88" t="n">
        <f aca="false">SUM(D25:G25)</f>
        <v>0</v>
      </c>
      <c r="I25" s="33" t="s">
        <v>33</v>
      </c>
      <c r="J25" s="33" t="s">
        <v>33</v>
      </c>
      <c r="K25" s="33" t="s">
        <v>33</v>
      </c>
      <c r="L25" s="33" t="s">
        <v>33</v>
      </c>
      <c r="M25" s="33" t="s">
        <v>33</v>
      </c>
      <c r="N25" s="33"/>
      <c r="O25" s="33" t="s">
        <v>33</v>
      </c>
      <c r="P25" s="42" t="s">
        <v>33</v>
      </c>
    </row>
    <row r="26" customFormat="false" ht="15" hidden="false" customHeight="false" outlineLevel="0" collapsed="false">
      <c r="A26" s="8"/>
      <c r="B26" s="41"/>
      <c r="C26" s="91" t="s">
        <v>87</v>
      </c>
      <c r="D26" s="89" t="n">
        <f aca="false">D25*$J$26</f>
        <v>0</v>
      </c>
      <c r="E26" s="89" t="n">
        <v>0</v>
      </c>
      <c r="F26" s="89" t="n">
        <v>0</v>
      </c>
      <c r="G26" s="89" t="n">
        <v>0</v>
      </c>
      <c r="H26" s="76" t="n">
        <f aca="false">SUM(D26:G26)</f>
        <v>0</v>
      </c>
      <c r="I26" s="33"/>
      <c r="J26" s="33"/>
      <c r="K26" s="33"/>
      <c r="L26" s="33"/>
      <c r="M26" s="33"/>
      <c r="N26" s="33"/>
      <c r="O26" s="33"/>
      <c r="P26" s="42"/>
    </row>
    <row r="27" customFormat="false" ht="15" hidden="false" customHeight="true" outlineLevel="0" collapsed="false">
      <c r="A27" s="8" t="s">
        <v>110</v>
      </c>
      <c r="B27" s="41" t="s">
        <v>111</v>
      </c>
      <c r="C27" s="8" t="s">
        <v>92</v>
      </c>
      <c r="D27" s="8" t="n">
        <v>1</v>
      </c>
      <c r="E27" s="88" t="n">
        <v>0</v>
      </c>
      <c r="F27" s="88" t="n">
        <v>0</v>
      </c>
      <c r="G27" s="88" t="n">
        <v>0</v>
      </c>
      <c r="H27" s="76" t="n">
        <v>0</v>
      </c>
      <c r="I27" s="33" t="s">
        <v>33</v>
      </c>
      <c r="J27" s="33" t="s">
        <v>33</v>
      </c>
      <c r="K27" s="33" t="s">
        <v>33</v>
      </c>
      <c r="L27" s="33" t="s">
        <v>33</v>
      </c>
      <c r="M27" s="33" t="s">
        <v>33</v>
      </c>
      <c r="N27" s="33"/>
      <c r="O27" s="33" t="s">
        <v>33</v>
      </c>
      <c r="P27" s="42" t="s">
        <v>33</v>
      </c>
    </row>
    <row r="28" customFormat="false" ht="15" hidden="false" customHeight="false" outlineLevel="0" collapsed="false">
      <c r="A28" s="8"/>
      <c r="B28" s="41"/>
      <c r="C28" s="91" t="s">
        <v>87</v>
      </c>
      <c r="D28" s="91" t="n">
        <v>277.33097</v>
      </c>
      <c r="E28" s="91" t="n">
        <f aca="false">ROUND(E27*$J$28,5)</f>
        <v>0</v>
      </c>
      <c r="F28" s="91" t="n">
        <f aca="false">ROUND(F27*$J$28,5)</f>
        <v>0</v>
      </c>
      <c r="G28" s="91" t="n">
        <f aca="false">ROUND(G27*$J$28,5)</f>
        <v>0</v>
      </c>
      <c r="H28" s="91" t="n">
        <v>277.33097</v>
      </c>
      <c r="I28" s="33"/>
      <c r="J28" s="33"/>
      <c r="K28" s="33"/>
      <c r="L28" s="33"/>
      <c r="M28" s="33"/>
      <c r="N28" s="33"/>
      <c r="O28" s="33"/>
      <c r="P28" s="92"/>
    </row>
    <row r="29" customFormat="false" ht="24" hidden="false" customHeight="true" outlineLevel="0" collapsed="false">
      <c r="A29" s="93"/>
      <c r="B29" s="94" t="s">
        <v>112</v>
      </c>
      <c r="C29" s="70" t="s">
        <v>87</v>
      </c>
      <c r="D29" s="95" t="n">
        <f aca="false">D28+D11+D16+D20+D24+D14+D26</f>
        <v>453.02497</v>
      </c>
      <c r="E29" s="95" t="n">
        <f aca="false">E28+E26+E24+E20+E16+E11</f>
        <v>453.02497</v>
      </c>
      <c r="F29" s="95" t="n">
        <f aca="false">F28+F26+F24+F20+F16+F11</f>
        <v>453.02497</v>
      </c>
      <c r="G29" s="95" t="n">
        <f aca="false">G28+G26+G24+G20+G16+G11</f>
        <v>453.02497</v>
      </c>
      <c r="H29" s="96" t="n">
        <f aca="false">SUM(D29:G29)</f>
        <v>1812.09988</v>
      </c>
      <c r="I29" s="33"/>
      <c r="J29" s="33"/>
      <c r="K29" s="33"/>
      <c r="L29" s="33"/>
      <c r="M29" s="33"/>
      <c r="N29" s="33"/>
      <c r="O29" s="33"/>
      <c r="P29" s="92"/>
    </row>
    <row r="30" customFormat="false" ht="28.5" hidden="false" customHeight="false" outlineLevel="0" collapsed="false">
      <c r="A30" s="97" t="s">
        <v>113</v>
      </c>
      <c r="B30" s="67" t="s">
        <v>114</v>
      </c>
      <c r="C30" s="68"/>
      <c r="D30" s="68"/>
      <c r="E30" s="68"/>
      <c r="F30" s="68"/>
      <c r="G30" s="68"/>
      <c r="H30" s="68"/>
      <c r="I30" s="20"/>
      <c r="J30" s="20"/>
      <c r="K30" s="20"/>
      <c r="L30" s="20"/>
      <c r="M30" s="20"/>
      <c r="N30" s="20"/>
      <c r="O30" s="20"/>
      <c r="P30" s="92"/>
    </row>
    <row r="31" customFormat="false" ht="18" hidden="false" customHeight="true" outlineLevel="0" collapsed="false">
      <c r="A31" s="98" t="s">
        <v>115</v>
      </c>
      <c r="B31" s="99" t="s">
        <v>116</v>
      </c>
      <c r="C31" s="33" t="s">
        <v>86</v>
      </c>
      <c r="D31" s="76" t="s">
        <v>33</v>
      </c>
      <c r="E31" s="76" t="s">
        <v>33</v>
      </c>
      <c r="F31" s="76" t="s">
        <v>33</v>
      </c>
      <c r="G31" s="76" t="s">
        <v>33</v>
      </c>
      <c r="H31" s="76" t="s">
        <v>33</v>
      </c>
      <c r="I31" s="33" t="n">
        <v>1378.17</v>
      </c>
      <c r="J31" s="100" t="n">
        <v>4280</v>
      </c>
      <c r="K31" s="100" t="n">
        <v>150.6</v>
      </c>
      <c r="L31" s="100" t="n">
        <v>300</v>
      </c>
      <c r="M31" s="33"/>
      <c r="N31" s="33"/>
      <c r="O31" s="33"/>
      <c r="P31" s="42"/>
    </row>
    <row r="32" customFormat="false" ht="15" hidden="false" customHeight="false" outlineLevel="0" collapsed="false">
      <c r="A32" s="98"/>
      <c r="B32" s="99"/>
      <c r="C32" s="77" t="s">
        <v>87</v>
      </c>
      <c r="D32" s="76"/>
      <c r="E32" s="76"/>
      <c r="F32" s="76"/>
      <c r="G32" s="76"/>
      <c r="H32" s="76"/>
      <c r="I32" s="101" t="n">
        <v>226.51282</v>
      </c>
      <c r="J32" s="101" t="n">
        <v>564.86754</v>
      </c>
      <c r="K32" s="101" t="n">
        <v>591.724</v>
      </c>
      <c r="L32" s="101" t="n">
        <v>384.39052</v>
      </c>
      <c r="M32" s="101"/>
      <c r="N32" s="101"/>
      <c r="O32" s="101"/>
      <c r="P32" s="42"/>
    </row>
    <row r="33" customFormat="false" ht="18" hidden="false" customHeight="true" outlineLevel="0" collapsed="false">
      <c r="A33" s="98" t="s">
        <v>117</v>
      </c>
      <c r="B33" s="99" t="s">
        <v>118</v>
      </c>
      <c r="C33" s="33" t="s">
        <v>86</v>
      </c>
      <c r="D33" s="76" t="s">
        <v>33</v>
      </c>
      <c r="E33" s="76" t="s">
        <v>33</v>
      </c>
      <c r="F33" s="76" t="s">
        <v>33</v>
      </c>
      <c r="G33" s="76" t="s">
        <v>33</v>
      </c>
      <c r="H33" s="76" t="s">
        <v>33</v>
      </c>
      <c r="I33" s="33"/>
      <c r="J33" s="100" t="n">
        <v>4280</v>
      </c>
      <c r="K33" s="33"/>
      <c r="L33" s="33"/>
      <c r="M33" s="33"/>
      <c r="N33" s="33"/>
      <c r="O33" s="33"/>
      <c r="P33" s="42"/>
    </row>
    <row r="34" customFormat="false" ht="15" hidden="false" customHeight="false" outlineLevel="0" collapsed="false">
      <c r="A34" s="98"/>
      <c r="B34" s="99"/>
      <c r="C34" s="77" t="s">
        <v>87</v>
      </c>
      <c r="D34" s="76"/>
      <c r="E34" s="76"/>
      <c r="F34" s="76"/>
      <c r="G34" s="76"/>
      <c r="H34" s="76"/>
      <c r="I34" s="101"/>
      <c r="J34" s="101" t="n">
        <v>298.814</v>
      </c>
      <c r="K34" s="101"/>
      <c r="L34" s="101"/>
      <c r="M34" s="101"/>
      <c r="N34" s="101"/>
      <c r="O34" s="101"/>
      <c r="P34" s="42"/>
    </row>
    <row r="35" customFormat="false" ht="15" hidden="false" customHeight="true" outlineLevel="0" collapsed="false">
      <c r="A35" s="98" t="s">
        <v>119</v>
      </c>
      <c r="B35" s="99" t="s">
        <v>120</v>
      </c>
      <c r="C35" s="33" t="s">
        <v>92</v>
      </c>
      <c r="D35" s="76" t="s">
        <v>33</v>
      </c>
      <c r="E35" s="76" t="s">
        <v>33</v>
      </c>
      <c r="F35" s="76" t="s">
        <v>33</v>
      </c>
      <c r="G35" s="76" t="s">
        <v>33</v>
      </c>
      <c r="H35" s="76" t="s">
        <v>33</v>
      </c>
      <c r="I35" s="33"/>
      <c r="J35" s="100" t="n">
        <v>12</v>
      </c>
      <c r="K35" s="33"/>
      <c r="L35" s="100" t="n">
        <v>8</v>
      </c>
      <c r="M35" s="33"/>
      <c r="N35" s="33"/>
      <c r="O35" s="33"/>
      <c r="P35" s="42"/>
    </row>
    <row r="36" customFormat="false" ht="15" hidden="false" customHeight="false" outlineLevel="0" collapsed="false">
      <c r="A36" s="98"/>
      <c r="B36" s="99"/>
      <c r="C36" s="77" t="s">
        <v>87</v>
      </c>
      <c r="D36" s="76"/>
      <c r="E36" s="76"/>
      <c r="F36" s="76"/>
      <c r="G36" s="76"/>
      <c r="H36" s="76"/>
      <c r="I36" s="101"/>
      <c r="J36" s="101" t="n">
        <v>141.952</v>
      </c>
      <c r="K36" s="101"/>
      <c r="L36" s="101" t="n">
        <v>4.97528</v>
      </c>
      <c r="M36" s="101"/>
      <c r="N36" s="101"/>
      <c r="O36" s="101"/>
      <c r="P36" s="42"/>
    </row>
    <row r="37" customFormat="false" ht="15" hidden="false" customHeight="true" outlineLevel="0" collapsed="false">
      <c r="A37" s="98" t="s">
        <v>121</v>
      </c>
      <c r="B37" s="99" t="s">
        <v>122</v>
      </c>
      <c r="C37" s="33" t="s">
        <v>92</v>
      </c>
      <c r="D37" s="76" t="s">
        <v>33</v>
      </c>
      <c r="E37" s="76" t="s">
        <v>33</v>
      </c>
      <c r="F37" s="76" t="s">
        <v>33</v>
      </c>
      <c r="G37" s="76" t="s">
        <v>33</v>
      </c>
      <c r="H37" s="76" t="s">
        <v>33</v>
      </c>
      <c r="I37" s="33"/>
      <c r="J37" s="100" t="n">
        <v>4</v>
      </c>
      <c r="K37" s="33"/>
      <c r="L37" s="100" t="n">
        <v>4</v>
      </c>
      <c r="M37" s="33"/>
      <c r="N37" s="33"/>
      <c r="O37" s="33"/>
      <c r="P37" s="42" t="n">
        <v>4</v>
      </c>
    </row>
    <row r="38" customFormat="false" ht="15" hidden="false" customHeight="false" outlineLevel="0" collapsed="false">
      <c r="A38" s="98"/>
      <c r="B38" s="99"/>
      <c r="C38" s="77" t="s">
        <v>87</v>
      </c>
      <c r="D38" s="76"/>
      <c r="E38" s="76"/>
      <c r="F38" s="76"/>
      <c r="G38" s="76"/>
      <c r="H38" s="76"/>
      <c r="I38" s="101"/>
      <c r="J38" s="101"/>
      <c r="K38" s="101"/>
      <c r="L38" s="101" t="n">
        <v>3.56152</v>
      </c>
      <c r="M38" s="101"/>
      <c r="N38" s="101"/>
      <c r="O38" s="101"/>
      <c r="P38" s="42"/>
    </row>
    <row r="39" customFormat="false" ht="15" hidden="false" customHeight="true" outlineLevel="0" collapsed="false">
      <c r="A39" s="98" t="s">
        <v>123</v>
      </c>
      <c r="B39" s="99" t="s">
        <v>124</v>
      </c>
      <c r="C39" s="33" t="s">
        <v>92</v>
      </c>
      <c r="D39" s="76" t="s">
        <v>33</v>
      </c>
      <c r="E39" s="76" t="s">
        <v>33</v>
      </c>
      <c r="F39" s="76" t="s">
        <v>33</v>
      </c>
      <c r="G39" s="76" t="s">
        <v>33</v>
      </c>
      <c r="H39" s="76" t="s">
        <v>33</v>
      </c>
      <c r="I39" s="33"/>
      <c r="J39" s="100" t="n">
        <v>8</v>
      </c>
      <c r="K39" s="33"/>
      <c r="L39" s="100" t="n">
        <v>4</v>
      </c>
      <c r="M39" s="33"/>
      <c r="N39" s="33"/>
      <c r="O39" s="33"/>
      <c r="P39" s="42" t="n">
        <v>4</v>
      </c>
    </row>
    <row r="40" customFormat="false" ht="15" hidden="false" customHeight="false" outlineLevel="0" collapsed="false">
      <c r="A40" s="98"/>
      <c r="B40" s="99"/>
      <c r="C40" s="77" t="s">
        <v>87</v>
      </c>
      <c r="D40" s="76"/>
      <c r="E40" s="76"/>
      <c r="F40" s="76"/>
      <c r="G40" s="76"/>
      <c r="H40" s="76"/>
      <c r="I40" s="101"/>
      <c r="J40" s="101"/>
      <c r="K40" s="101"/>
      <c r="L40" s="101" t="n">
        <v>1.41376</v>
      </c>
      <c r="M40" s="101"/>
      <c r="N40" s="101"/>
      <c r="O40" s="101"/>
      <c r="P40" s="42"/>
    </row>
    <row r="41" customFormat="false" ht="25.5" hidden="false" customHeight="true" outlineLevel="0" collapsed="false">
      <c r="A41" s="14"/>
      <c r="B41" s="94" t="s">
        <v>112</v>
      </c>
      <c r="C41" s="70" t="s">
        <v>87</v>
      </c>
      <c r="D41" s="33"/>
      <c r="E41" s="42"/>
      <c r="F41" s="42"/>
      <c r="G41" s="42"/>
      <c r="H41" s="33"/>
      <c r="I41" s="102" t="n">
        <f aca="false">I32</f>
        <v>226.51282</v>
      </c>
      <c r="J41" s="102" t="n">
        <f aca="false">J32+J34+J36</f>
        <v>1005.63354</v>
      </c>
      <c r="K41" s="102" t="n">
        <v>591.724</v>
      </c>
      <c r="L41" s="102" t="n">
        <v>389.3658</v>
      </c>
      <c r="M41" s="102" t="n">
        <v>150</v>
      </c>
      <c r="N41" s="102" t="n">
        <v>772.83631</v>
      </c>
      <c r="O41" s="102" t="n">
        <v>810.122</v>
      </c>
      <c r="P41" s="56" t="n">
        <f aca="false">'Финанс. обесп. прил.1'!I5</f>
        <v>1049.91821</v>
      </c>
    </row>
    <row r="42" customFormat="false" ht="15" hidden="false" customHeight="false" outlineLevel="0" collapsed="false">
      <c r="D42" s="103"/>
      <c r="E42" s="103"/>
      <c r="F42" s="103"/>
      <c r="G42" s="103"/>
      <c r="H42" s="103"/>
    </row>
    <row r="44" customFormat="false" ht="15" hidden="false" customHeight="false" outlineLevel="0" collapsed="false">
      <c r="L44" s="104"/>
    </row>
    <row r="46" customFormat="false" ht="15" hidden="false" customHeight="false" outlineLevel="0" collapsed="false">
      <c r="L46" s="104"/>
    </row>
    <row r="47" customFormat="false" ht="15" hidden="false" customHeight="false" outlineLevel="0" collapsed="false">
      <c r="L47" s="104"/>
    </row>
  </sheetData>
  <mergeCells count="32">
    <mergeCell ref="G1:I1"/>
    <mergeCell ref="A2:I2"/>
    <mergeCell ref="A3:H3"/>
    <mergeCell ref="A4:A5"/>
    <mergeCell ref="B4:B5"/>
    <mergeCell ref="C4:C5"/>
    <mergeCell ref="D4:H4"/>
    <mergeCell ref="I4:P4"/>
    <mergeCell ref="A9:A11"/>
    <mergeCell ref="B9:B11"/>
    <mergeCell ref="A13:A14"/>
    <mergeCell ref="B13:B14"/>
    <mergeCell ref="A15:A16"/>
    <mergeCell ref="B15:B16"/>
    <mergeCell ref="A19:A20"/>
    <mergeCell ref="B19:B20"/>
    <mergeCell ref="A22:A24"/>
    <mergeCell ref="B22:B24"/>
    <mergeCell ref="A25:A26"/>
    <mergeCell ref="B25:B26"/>
    <mergeCell ref="A27:A28"/>
    <mergeCell ref="B27:B28"/>
    <mergeCell ref="A31:A32"/>
    <mergeCell ref="B31:B32"/>
    <mergeCell ref="A33:A34"/>
    <mergeCell ref="B33:B34"/>
    <mergeCell ref="A35:A36"/>
    <mergeCell ref="B35:B36"/>
    <mergeCell ref="A37:A38"/>
    <mergeCell ref="B37:B38"/>
    <mergeCell ref="A39:A40"/>
    <mergeCell ref="B39:B40"/>
  </mergeCells>
  <printOptions headings="false" gridLines="false" gridLinesSet="true" horizontalCentered="false" verticalCentered="false"/>
  <pageMargins left="0.7875" right="0.39375" top="0" bottom="0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LibreOffice/7.5.8.2$Linux_X86_64 LibreOffice_project/50$Build-2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cp:lastPrinted>2023-12-13T09:28:31Z</cp:lastPrinted>
  <dcterms:modified xsi:type="dcterms:W3CDTF">2023-12-13T09:29:41Z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