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40" windowWidth="14400" windowHeight="7635" activeTab="0"/>
  </bookViews>
  <sheets>
    <sheet name="Приложение 1 " sheetId="1" r:id="rId1"/>
    <sheet name="Sheet2" sheetId="2" r:id="rId2"/>
    <sheet name="Sheet3" sheetId="3" r:id="rId3"/>
  </sheets>
  <definedNames>
    <definedName name="_xlnm.Print_Area" localSheetId="0">'Приложение 1 '!$A$1:$J$359</definedName>
  </definedNames>
  <calcPr fullCalcOnLoad="1"/>
</workbook>
</file>

<file path=xl/sharedStrings.xml><?xml version="1.0" encoding="utf-8"?>
<sst xmlns="http://schemas.openxmlformats.org/spreadsheetml/2006/main" count="270" uniqueCount="123">
  <si>
    <t>№ п/п</t>
  </si>
  <si>
    <t>Ожидаемые непосредственные результаты</t>
  </si>
  <si>
    <t>Наименование</t>
  </si>
  <si>
    <t>Значение (по годам реализации мероприятия)</t>
  </si>
  <si>
    <t>Объемы финансирования, руб., в т.ч.</t>
  </si>
  <si>
    <t>По годам, всего</t>
  </si>
  <si>
    <t>Местный бюджет</t>
  </si>
  <si>
    <t>Ответственный исполнитель, соисполнители</t>
  </si>
  <si>
    <t>Отдел образования и социальной защиты населения администрации Быстринского муниципального района, (далее ООИСЗН АБМР)</t>
  </si>
  <si>
    <t>1.1.</t>
  </si>
  <si>
    <t>ООИСЗН АБМР</t>
  </si>
  <si>
    <t>Количество граждан, получивших материальную помощь</t>
  </si>
  <si>
    <t>Основное мероприятие "Оказание материальной помощи отдельным категориям гражданам" (см. Постановление АБМР от 14.11.2016 г. № 420)</t>
  </si>
  <si>
    <t>чел.</t>
  </si>
  <si>
    <t>Размер выплаты на 1 чел. (руб.)</t>
  </si>
  <si>
    <t>Наименование подпрограммы                                                                 основного мероприятия</t>
  </si>
  <si>
    <t>Оказание материальной помощи малоимущим неработающим одиноко или совместно проживающим пенсионерам и (или) инвалидам на приобретение товаров и услуг, необходимых для выхода из трудной жизненной ситуации, 1 раз в год; (см. п.2)</t>
  </si>
  <si>
    <t>1.2.</t>
  </si>
  <si>
    <t>Оказание материальной помощи малоимущим неработающим одиноко или совместно проживающим пенсионерам и (или) инвалидам, находящимся в трудной жизненной ситуации, в связи со смертью супруга (супруги) и (или) близких родственников (близкого родственника) (см. п.3)</t>
  </si>
  <si>
    <t>1.3.</t>
  </si>
  <si>
    <t>Оказание материальной помощи малоимущим  неработающим одиноко или совместно проживающим пенсионерам и (или) инвалидам, находящимся в трудной жизненной ситуации, на восстановление паспорта (см. п.4)</t>
  </si>
  <si>
    <t>1.4.</t>
  </si>
  <si>
    <t>Оказание материальной  помощи  на приобретение товаров первой необходимости при рождении ребенка (детей) малоимущим семьям, находящимся в трудной жизненной ситуации, при рождении первого или второго ребенка, а также в случае одновременного рождения двух детей (см. п. 10)</t>
  </si>
  <si>
    <t>1.5.</t>
  </si>
  <si>
    <t>1.6.</t>
  </si>
  <si>
    <t xml:space="preserve">Оказание материальной помощи малоимущим  неработающим одиноко или совместно проживающим родителям-пенсионерам/ родителям-инвалидам, находящимся в трудной жизненной ситуации, имеющим на иждивении несовершеннолетних детей и проживающим совместно с несовершеннолетними детьми или без несовершеннолетних детей, на приобретение товаров и услуг, необходимых для выхода из трудной жизненной ситуации (см. п. 13)
</t>
  </si>
  <si>
    <t>1.7.</t>
  </si>
  <si>
    <t>1.8.</t>
  </si>
  <si>
    <t>1.9.</t>
  </si>
  <si>
    <t>Оказания материальной помощи несовершеннолетним матерям на приобретение товаров первой необходимости при рождении ребенка (детей) (см. п.9)</t>
  </si>
  <si>
    <t>1.10.</t>
  </si>
  <si>
    <t xml:space="preserve">Оказание материальной помощи малоимущими семьям на приобретение товаров первой необходимости при рождении ребенка (детей) многодетным семьям при рождении третьего и каждого последующего ребенка, а также в случае одновременного рождения двух, трех, четырех и более детей (см. п. 11)
</t>
  </si>
  <si>
    <t>1.11.</t>
  </si>
  <si>
    <t xml:space="preserve">Оказания материальной помощи малоимущим несовершеннолетним детям из малоимущих семей, на приобретение школьно-письменных принадлежностей (см. п. 14)
</t>
  </si>
  <si>
    <t xml:space="preserve">Оказание материальной помощи супружеским парам, состоящим в зарегистрированном браке 50 и более лет, в связи с празднованием круглой годовщины свадьбы, кратной 5 годам (см. п.7)
</t>
  </si>
  <si>
    <t xml:space="preserve">Оказание материальной помощи одиноким безработным гражданам возвратившимся из мест лишения свободы, на приобретение товаров и услуг, необходимых для выхода из трудной жизненной ситуации (см. п. 16)
</t>
  </si>
  <si>
    <t>1.12.</t>
  </si>
  <si>
    <t>Оказание материальной помощи каждому пострадавшему члену семьи (одиноко  проживающему гражданину) при повреждении или при полном уничтожении имущества в связи с пожаром (см. п. 15)</t>
  </si>
  <si>
    <t>Основное мероприятие "Предоставление денежной  компенсационной выплаты отдельным категориям граждан,  проживающим на  территории  Быстринского муниципального района" ( см. Постановление АБМР от 14.11.2016 г. № 421)</t>
  </si>
  <si>
    <t>2.1.</t>
  </si>
  <si>
    <t>Денежная  компенсация расходов на оплату коммунальных услуг гражданам района 70-лет и старше, не  имеющим льгот по другим основаниям (см. п. 2)</t>
  </si>
  <si>
    <t>2.2.</t>
  </si>
  <si>
    <t xml:space="preserve">Денежная компенсация по расходам на оплату земельного налога или арендной платы за один земельный участок, предоставленный для ведения личного подсобного хозяйства неработающим пенсионерам (супружеским парам) Быстринского муниципального района (см. п. 3)
</t>
  </si>
  <si>
    <t>2.3.</t>
  </si>
  <si>
    <t>2.4.</t>
  </si>
  <si>
    <t xml:space="preserve">Предоставление денежной компенсации на приобретение продуктов питания первой необходимости одиноко проживающим неработающим пенсионерам, среднедушевой доход которых менее величины прожиточного минимума в Камчатском крае (см. п. 5)
</t>
  </si>
  <si>
    <t>2.5.</t>
  </si>
  <si>
    <t>до 1000</t>
  </si>
  <si>
    <t>до 2000</t>
  </si>
  <si>
    <t>до 1500</t>
  </si>
  <si>
    <t>Денежная компенсация на приобретение продуктов питания первой необходимости малообеспеченным  семьям, имеющим 3-х и более несовершенно-летних детей, неполным семьям имеющим 2-х и более несовершеннолетних детей, одиноким матерям (см. п. 6)</t>
  </si>
  <si>
    <t>2.6.</t>
  </si>
  <si>
    <t>Денежная компенсация на ритуальные услуги на погребение одиноко проживающих неработающих пенсионеров, не имеющих родственников (см. п. 7)</t>
  </si>
  <si>
    <t>2.7.</t>
  </si>
  <si>
    <t>Денежной компенсации на приобретение новогодних подарков для детей до 16 лет, из малообеспеченных семей и детей инвалидов до 18 лет (см. п. 8)</t>
  </si>
  <si>
    <t>2.8.</t>
  </si>
  <si>
    <t>Оплата услуг парикмахера для одиноко проживающих неработающих пенсионеров и для детей из малообеспеченных семей (по договору) (см. п 9)</t>
  </si>
  <si>
    <t>до 500</t>
  </si>
  <si>
    <t>2.9.</t>
  </si>
  <si>
    <t>Оплата транспортных услуг для доставки детей и подростков из малообеспеченных семей на летний отдых в оздоровительные лагеря (см. п. 10)</t>
  </si>
  <si>
    <t>2.10.</t>
  </si>
  <si>
    <t>2.11.</t>
  </si>
  <si>
    <t>Денежная компенсация расходов малоимущим  семьям с детьми-инвалидами, находящимся в трудной жизненной ситуации, в связи с приобретением мебели, сложной бытовой техники (см. п. 18 постановления № 420 от 14.11.2016 г.)</t>
  </si>
  <si>
    <t xml:space="preserve">Денежная компенсация расходов малоимущим  семьям с несовершеннолетними детьми, находящимся в трудной жизненной ситуации, в связи с приобретением лекарственных средств по медицинским показаниям (см. п. 17 постановления № 420 от 14.11.2016 г.)
</t>
  </si>
  <si>
    <t>2.12.</t>
  </si>
  <si>
    <t xml:space="preserve">Денежная компенсация малоимущим одиноко или совместно проживающим неработающим пенсионерам по старости, в связи с приобретением лекарственных средств по медицинским показаниям (см. п. 8 постановления № 420 от 14.11.2016 г.)
</t>
  </si>
  <si>
    <t>муниципальный контракт</t>
  </si>
  <si>
    <t xml:space="preserve">Единовременное вознаграждение при присвоении звания Почетный житель района </t>
  </si>
  <si>
    <t>3.1.</t>
  </si>
  <si>
    <t xml:space="preserve">Предоставление денежной компенсации по ежемесячной оплате коммунальных услуг Почетным  жителям района    </t>
  </si>
  <si>
    <t>3.2.</t>
  </si>
  <si>
    <t>Оплата путевки на санаторно-курортное лечение в пределах  Камчатского края Почетным  жителям Быстринского района один раз в три года, с оплатой проезда к месту лечения и обратно</t>
  </si>
  <si>
    <t>3.3.</t>
  </si>
  <si>
    <t>Договор</t>
  </si>
  <si>
    <t>3.4.</t>
  </si>
  <si>
    <t xml:space="preserve">Предоставление ежегодной бесплатной подписки на районную газету «Новая жизнь» </t>
  </si>
  <si>
    <t>до 16000 в год</t>
  </si>
  <si>
    <t>до 1000 в мес.</t>
  </si>
  <si>
    <t>3.5.</t>
  </si>
  <si>
    <t>3.6.</t>
  </si>
  <si>
    <t>Денежная компенсация на ритуальные услуги Почетному жителю</t>
  </si>
  <si>
    <t xml:space="preserve">Оплата стоимости проезда Почетному жителю один раз в 3 года, проживающему за пределами Быстринского района в наш район и обратно, проживание во время пребывания не более трех недель  </t>
  </si>
  <si>
    <t>Основное мероприятие "Оказание материальной помощи ветеранам и инвалидам Великой Отечественной войны, вдовам погибших (умерших) инвалидов и (или) участников Великой Отечественной войны, бывшим несовершеннолетним узникам фашизма, труженикам тыла"</t>
  </si>
  <si>
    <t>4.1.</t>
  </si>
  <si>
    <t xml:space="preserve"> в честь празднования годовщины Победы в Великой Отечественной войне 1941-1945 годов, 1 раз в год;</t>
  </si>
  <si>
    <t>в честь празднования дней воинской славы и памятных дат, 1 раз в год;</t>
  </si>
  <si>
    <t>4.2.</t>
  </si>
  <si>
    <t>Основное мероприятие "Организация и проведение мероприятий посвященных памятным и праздничным датам"</t>
  </si>
  <si>
    <t>Подпрограмма № 2 "Организационые массовые мероприятия в Быстринском муниципальном районе"</t>
  </si>
  <si>
    <t>Подпрограмма № 1 "Развитие мер социальной поддержки отдельных категорий граждан, проживающих на территории Быстринского муниципального района"</t>
  </si>
  <si>
    <t>Подпрограмма № 3 "Поддержка социально ориентированных некоммерческих организаций"</t>
  </si>
  <si>
    <t xml:space="preserve">Предоставление субсидий социально ориентированным некомерческим организациям </t>
  </si>
  <si>
    <t>Основное мероприятие "Оказание финансовой поддержки деятельности социально ориентированным некомерческим организациям"</t>
  </si>
  <si>
    <t>Итого по подпрограмме № 3</t>
  </si>
  <si>
    <t>Итого по подпрограмме № 2</t>
  </si>
  <si>
    <t>ИТОГО ПО МУНИЦИПАЛЬНОЙ ПРОГРАММЕ</t>
  </si>
  <si>
    <t>Итого по подпрограмме № 1</t>
  </si>
  <si>
    <t>Количество граждан из социально-незащищенных слоев населения, привлекаемых к участию в мероприятиях</t>
  </si>
  <si>
    <t>Количество организаций</t>
  </si>
  <si>
    <t>Количество граждан, получивших социальную помощь</t>
  </si>
  <si>
    <t>Количество граждан, получивших денежную компенсацию</t>
  </si>
  <si>
    <t>Количество граждан, получивших услугу</t>
  </si>
  <si>
    <t>Количество граждан, получивших социальную услугу</t>
  </si>
  <si>
    <t>Количество граждан, получивших единовременное вознаграждение</t>
  </si>
  <si>
    <t>Количество граждан, получивших льготы</t>
  </si>
  <si>
    <t>Количество граждан, получивших социальную поддержку</t>
  </si>
  <si>
    <t>Осуществление мероприятий ко Дню семьи 08 июля</t>
  </si>
  <si>
    <t>Осуществление мероприятий ко Дню пожилых людей 1 октября</t>
  </si>
  <si>
    <t>Осуществление мероприятий ко Дню матери 25 ноября</t>
  </si>
  <si>
    <t>Осуществление мероприятий ко Дню инвалидов 3 декабря</t>
  </si>
  <si>
    <t>План реализации муниципальной программы и объемы финансирования</t>
  </si>
  <si>
    <t>4.3.</t>
  </si>
  <si>
    <t>Основное мероприятие "Предоставление льгот лицам, удостоенным звания "Почётный житель Быстринского муниципального района"" (см. решение Думы БМР)</t>
  </si>
  <si>
    <t>до 2500</t>
  </si>
  <si>
    <t>Оказание материальной помощи или компенсационной выплаты на ремонт заборов, кровли, канализационных систем в Быстринском муниципальном районе                                                             (Решение Думы БМР от 06.06.2012 г., № 169)</t>
  </si>
  <si>
    <t>Осуществление мероприятий ко Деню защиты детей (1 июня) (подарки)</t>
  </si>
  <si>
    <t>Оказание материальной помощи малоимущим семьям с несовершеннолетними детьми, находящимся в трудной жизненной ситуации, на приобретение товаров и услуг, необходимых для выхода из трудной жизненной ситуации (см. п. 12)</t>
  </si>
  <si>
    <t>Денежная компенсация за предоставленные сельскохозяйственные работы (вспашка земельных участков, приобретение удобрения, уборка урожая) вдовам участников ВОВ, труженикам тыла, одиноко проживающим неработающим пенсионерам, супружеским парам достигшим 65-летнего возраста и старше (см. п. 4)</t>
  </si>
  <si>
    <t>Единица изме-рения</t>
  </si>
  <si>
    <t>к Постановлению от ____ №____ "О внесении изменений в Приложение № 1 к муниципальной программе Быстринского муниципального района "Социальная поддержка населения Быстринского муниципального района"  (далее - Программа)", утвержденной постановлением Администрации Быстринского муниципального района от 08.04.2020 г. № 131</t>
  </si>
  <si>
    <t>ПРИЛОЖЕНИЕ</t>
  </si>
  <si>
    <t>2.13.</t>
  </si>
  <si>
    <t xml:space="preserve">Денежная компенсация расходов малоимущим семьям, одиноко проживающим гражданам, среднедушевой доход которых менее величины прожиточного минимума а Камчатском крае на приобретение хлеба (см. п. 11 постановления № 421 от 14.11.2016 г.)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</si>
</sst>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_);\(\$#,##0\)"/>
    <numFmt numFmtId="191" formatCode="\$#,##0_);[Red]\(\$#,##0\)"/>
    <numFmt numFmtId="192" formatCode="\$#,##0.00_);\(\$#,##0.00\)"/>
    <numFmt numFmtId="193" formatCode="\$#,##0.00_);[Red]\(\$#,##0.00\)"/>
    <numFmt numFmtId="194" formatCode="_ * #,##0.00_ ;_ * \-#,##0.00_ ;_ * &quot;-&quot;??_ ;_ @_ "/>
    <numFmt numFmtId="195" formatCode="_(\$* #,##0.00_);_(\$* \(#,##0.00\);_(\$* &quot;-&quot;??_);_(@_)"/>
    <numFmt numFmtId="196" formatCode="_ * #,##0_ ;_ * \-#,##0_ ;_ * &quot;-&quot;_ ;_ @_ "/>
    <numFmt numFmtId="197" formatCode="_(\$* #,##0_);_(\$* \(#,##0\);_(\$* &quot;-&quot;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FC19]d\ mmmm\ yyyy\ &quot;г.&quot;"/>
  </numFmts>
  <fonts count="44">
    <font>
      <sz val="10"/>
      <name val="Arial"/>
      <family val="0"/>
    </font>
    <font>
      <b/>
      <sz val="12"/>
      <name val="Times New Roman"/>
      <family val="1"/>
    </font>
    <font>
      <b/>
      <sz val="14"/>
      <name val="Times New Roman"/>
      <family val="1"/>
    </font>
    <font>
      <sz val="12"/>
      <name val="Times New Roman"/>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94" fontId="0" fillId="0" borderId="0" applyFont="0" applyFill="0" applyBorder="0" applyAlignment="0" applyProtection="0"/>
    <xf numFmtId="196" fontId="0" fillId="0" borderId="0" applyFont="0" applyFill="0" applyBorder="0" applyAlignment="0" applyProtection="0"/>
    <xf numFmtId="0" fontId="43" fillId="32" borderId="0" applyNumberFormat="0" applyBorder="0" applyAlignment="0" applyProtection="0"/>
  </cellStyleXfs>
  <cellXfs count="66">
    <xf numFmtId="0" fontId="0" fillId="0" borderId="0" xfId="0"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right" vertical="center" wrapText="1"/>
    </xf>
    <xf numFmtId="0" fontId="1" fillId="0" borderId="0" xfId="0" applyFont="1" applyFill="1" applyAlignment="1">
      <alignment vertical="center" wrapText="1"/>
    </xf>
    <xf numFmtId="0" fontId="1" fillId="0" borderId="0" xfId="0" applyFont="1" applyFill="1" applyAlignment="1">
      <alignment vertical="top" wrapText="1"/>
    </xf>
    <xf numFmtId="0" fontId="3" fillId="0" borderId="0" xfId="0" applyFont="1" applyFill="1" applyAlignment="1">
      <alignment vertical="top" wrapText="1"/>
    </xf>
    <xf numFmtId="4" fontId="3" fillId="0" borderId="0" xfId="0" applyNumberFormat="1" applyFont="1" applyFill="1" applyAlignment="1">
      <alignment horizontal="right" vertical="center" wrapText="1"/>
    </xf>
    <xf numFmtId="0" fontId="2" fillId="0" borderId="0" xfId="0" applyFont="1" applyFill="1" applyAlignment="1">
      <alignment vertical="top" wrapText="1"/>
    </xf>
    <xf numFmtId="0" fontId="2"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right" vertical="center" wrapText="1"/>
    </xf>
    <xf numFmtId="4" fontId="4" fillId="0" borderId="0" xfId="0" applyNumberFormat="1" applyFont="1" applyFill="1" applyAlignment="1">
      <alignment horizontal="right" vertical="center" wrapText="1"/>
    </xf>
    <xf numFmtId="0" fontId="5"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Alignment="1">
      <alignment vertical="center" wrapText="1"/>
    </xf>
    <xf numFmtId="0" fontId="5" fillId="0" borderId="10" xfId="0" applyFont="1" applyFill="1" applyBorder="1" applyAlignment="1">
      <alignment horizontal="right" vertical="center" wrapText="1"/>
    </xf>
    <xf numFmtId="4" fontId="5" fillId="0" borderId="10" xfId="0" applyNumberFormat="1" applyFont="1" applyFill="1" applyBorder="1" applyAlignment="1">
      <alignment horizontal="right" vertical="center" wrapText="1"/>
    </xf>
    <xf numFmtId="0" fontId="4" fillId="0" borderId="10" xfId="0"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5" fillId="0" borderId="0" xfId="0" applyFont="1" applyFill="1" applyAlignment="1">
      <alignment horizontal="right" vertical="center" wrapText="1"/>
    </xf>
    <xf numFmtId="4" fontId="5" fillId="0" borderId="0" xfId="0" applyNumberFormat="1" applyFont="1" applyFill="1" applyAlignment="1">
      <alignment horizontal="right"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14"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22"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4" fillId="0" borderId="0" xfId="0" applyFont="1" applyFill="1" applyAlignment="1">
      <alignment horizontal="righ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61"/>
  <sheetViews>
    <sheetView tabSelected="1" view="pageBreakPreview" zoomScale="85" zoomScaleSheetLayoutView="85" zoomScalePageLayoutView="0" workbookViewId="0" topLeftCell="A157">
      <selection activeCell="B194" sqref="B194:B198"/>
    </sheetView>
  </sheetViews>
  <sheetFormatPr defaultColWidth="9.140625" defaultRowHeight="12.75"/>
  <cols>
    <col min="1" max="1" width="5.140625" style="1" customWidth="1"/>
    <col min="2" max="2" width="48.57421875" style="1" customWidth="1"/>
    <col min="3" max="3" width="16.28125" style="1" customWidth="1"/>
    <col min="4" max="4" width="6.140625" style="1" customWidth="1"/>
    <col min="5" max="5" width="13.421875" style="1" customWidth="1"/>
    <col min="6" max="6" width="6.57421875" style="1" customWidth="1"/>
    <col min="7" max="7" width="9.421875" style="2" customWidth="1"/>
    <col min="8" max="8" width="6.7109375" style="3" customWidth="1"/>
    <col min="9" max="9" width="13.28125" style="7" customWidth="1"/>
    <col min="10" max="10" width="14.140625" style="3" customWidth="1"/>
    <col min="11" max="16384" width="9.140625" style="1" customWidth="1"/>
  </cols>
  <sheetData>
    <row r="1" ht="15.75">
      <c r="A1" s="1">
        <f>A1:J354</f>
        <v>0</v>
      </c>
    </row>
    <row r="2" spans="1:10" ht="15.75">
      <c r="A2" s="10"/>
      <c r="B2" s="10"/>
      <c r="C2" s="10"/>
      <c r="D2" s="10"/>
      <c r="E2" s="10"/>
      <c r="F2" s="10"/>
      <c r="G2" s="11"/>
      <c r="H2" s="60" t="s">
        <v>120</v>
      </c>
      <c r="I2" s="60"/>
      <c r="J2" s="60"/>
    </row>
    <row r="3" spans="1:10" ht="15" customHeight="1">
      <c r="A3" s="10"/>
      <c r="B3" s="10"/>
      <c r="C3" s="10"/>
      <c r="D3" s="10"/>
      <c r="E3" s="10"/>
      <c r="F3" s="10"/>
      <c r="G3" s="61" t="s">
        <v>119</v>
      </c>
      <c r="H3" s="61"/>
      <c r="I3" s="61"/>
      <c r="J3" s="61"/>
    </row>
    <row r="4" spans="1:10" ht="15.75">
      <c r="A4" s="10"/>
      <c r="B4" s="10"/>
      <c r="C4" s="10"/>
      <c r="D4" s="10"/>
      <c r="E4" s="10"/>
      <c r="F4" s="10"/>
      <c r="G4" s="61"/>
      <c r="H4" s="61"/>
      <c r="I4" s="61"/>
      <c r="J4" s="61"/>
    </row>
    <row r="5" spans="1:10" ht="33" customHeight="1">
      <c r="A5" s="10"/>
      <c r="B5" s="10"/>
      <c r="C5" s="10"/>
      <c r="D5" s="10"/>
      <c r="E5" s="10"/>
      <c r="F5" s="10"/>
      <c r="G5" s="61"/>
      <c r="H5" s="61"/>
      <c r="I5" s="61"/>
      <c r="J5" s="61"/>
    </row>
    <row r="6" spans="1:10" ht="32.25" customHeight="1">
      <c r="A6" s="10"/>
      <c r="B6" s="10"/>
      <c r="C6" s="10"/>
      <c r="D6" s="10"/>
      <c r="E6" s="10"/>
      <c r="F6" s="10"/>
      <c r="G6" s="61"/>
      <c r="H6" s="61"/>
      <c r="I6" s="61"/>
      <c r="J6" s="61"/>
    </row>
    <row r="7" spans="1:10" ht="15.75">
      <c r="A7" s="10"/>
      <c r="B7" s="10"/>
      <c r="C7" s="10"/>
      <c r="D7" s="10"/>
      <c r="E7" s="10"/>
      <c r="F7" s="10"/>
      <c r="G7" s="11"/>
      <c r="H7" s="12"/>
      <c r="I7" s="13"/>
      <c r="J7" s="12"/>
    </row>
    <row r="8" spans="1:10" ht="15.75">
      <c r="A8" s="62" t="s">
        <v>110</v>
      </c>
      <c r="B8" s="62"/>
      <c r="C8" s="62"/>
      <c r="D8" s="62"/>
      <c r="E8" s="62"/>
      <c r="F8" s="62"/>
      <c r="G8" s="62"/>
      <c r="H8" s="62"/>
      <c r="I8" s="62"/>
      <c r="J8" s="62"/>
    </row>
    <row r="9" spans="1:10" ht="15.75">
      <c r="A9" s="10"/>
      <c r="B9" s="10"/>
      <c r="C9" s="10"/>
      <c r="D9" s="10"/>
      <c r="E9" s="10"/>
      <c r="F9" s="10"/>
      <c r="G9" s="11"/>
      <c r="H9" s="12"/>
      <c r="I9" s="13"/>
      <c r="J9" s="12"/>
    </row>
    <row r="10" spans="1:10" s="2" customFormat="1" ht="30.75" customHeight="1">
      <c r="A10" s="28" t="s">
        <v>0</v>
      </c>
      <c r="B10" s="28" t="s">
        <v>15</v>
      </c>
      <c r="C10" s="28" t="s">
        <v>7</v>
      </c>
      <c r="D10" s="63" t="s">
        <v>1</v>
      </c>
      <c r="E10" s="64"/>
      <c r="F10" s="64"/>
      <c r="G10" s="64"/>
      <c r="H10" s="65"/>
      <c r="I10" s="28" t="s">
        <v>4</v>
      </c>
      <c r="J10" s="28"/>
    </row>
    <row r="11" spans="1:10" s="2" customFormat="1" ht="52.5" customHeight="1">
      <c r="A11" s="28"/>
      <c r="B11" s="28"/>
      <c r="C11" s="28"/>
      <c r="D11" s="15" t="s">
        <v>14</v>
      </c>
      <c r="E11" s="15" t="s">
        <v>2</v>
      </c>
      <c r="F11" s="15" t="s">
        <v>118</v>
      </c>
      <c r="G11" s="63" t="s">
        <v>3</v>
      </c>
      <c r="H11" s="65"/>
      <c r="I11" s="16" t="s">
        <v>5</v>
      </c>
      <c r="J11" s="15" t="s">
        <v>6</v>
      </c>
    </row>
    <row r="12" spans="1:10" s="2" customFormat="1" ht="15.75">
      <c r="A12" s="15">
        <v>1</v>
      </c>
      <c r="B12" s="15">
        <v>2</v>
      </c>
      <c r="C12" s="15">
        <v>3</v>
      </c>
      <c r="D12" s="15">
        <v>4</v>
      </c>
      <c r="E12" s="15">
        <v>5</v>
      </c>
      <c r="F12" s="15">
        <v>6</v>
      </c>
      <c r="G12" s="15">
        <v>7</v>
      </c>
      <c r="H12" s="15">
        <v>8</v>
      </c>
      <c r="I12" s="17">
        <v>9</v>
      </c>
      <c r="J12" s="15">
        <v>10</v>
      </c>
    </row>
    <row r="13" spans="1:10" ht="32.25" customHeight="1">
      <c r="A13" s="32" t="s">
        <v>89</v>
      </c>
      <c r="B13" s="32"/>
      <c r="C13" s="32"/>
      <c r="D13" s="32"/>
      <c r="E13" s="32"/>
      <c r="F13" s="32"/>
      <c r="G13" s="32"/>
      <c r="H13" s="32"/>
      <c r="I13" s="32"/>
      <c r="J13" s="32"/>
    </row>
    <row r="14" spans="1:35" s="4" customFormat="1" ht="25.5" customHeight="1">
      <c r="A14" s="43">
        <v>1</v>
      </c>
      <c r="B14" s="19"/>
      <c r="C14" s="32" t="s">
        <v>8</v>
      </c>
      <c r="D14" s="46"/>
      <c r="E14" s="32"/>
      <c r="F14" s="32"/>
      <c r="G14" s="18">
        <v>2020</v>
      </c>
      <c r="H14" s="20"/>
      <c r="I14" s="21">
        <f>I19+I26+I33+I40+I47+I54+I61+I68+I75+I82+I89+I96</f>
        <v>430500</v>
      </c>
      <c r="J14" s="21">
        <f>I14</f>
        <v>430500</v>
      </c>
      <c r="K14" s="5"/>
      <c r="L14" s="5"/>
      <c r="M14" s="5"/>
      <c r="N14" s="5"/>
      <c r="O14" s="5"/>
      <c r="P14" s="5"/>
      <c r="Q14" s="5"/>
      <c r="R14" s="5"/>
      <c r="S14" s="5"/>
      <c r="T14" s="5"/>
      <c r="U14" s="5"/>
      <c r="V14" s="5"/>
      <c r="W14" s="5"/>
      <c r="X14" s="5"/>
      <c r="Y14" s="5"/>
      <c r="Z14" s="5"/>
      <c r="AA14" s="5"/>
      <c r="AB14" s="5"/>
      <c r="AC14" s="5"/>
      <c r="AD14" s="5"/>
      <c r="AE14" s="5"/>
      <c r="AF14" s="5"/>
      <c r="AG14" s="5"/>
      <c r="AH14" s="5"/>
      <c r="AI14" s="5"/>
    </row>
    <row r="15" spans="1:35" s="4" customFormat="1" ht="24.75" customHeight="1">
      <c r="A15" s="43"/>
      <c r="B15" s="57" t="s">
        <v>12</v>
      </c>
      <c r="C15" s="32"/>
      <c r="D15" s="47"/>
      <c r="E15" s="32"/>
      <c r="F15" s="32"/>
      <c r="G15" s="18">
        <v>2021</v>
      </c>
      <c r="H15" s="20"/>
      <c r="I15" s="21">
        <f>I20+I27+I34+I41+I48+I55+I62+I69+I76+I83+I90+I97</f>
        <v>1509000</v>
      </c>
      <c r="J15" s="21">
        <f aca="true" t="shared" si="0" ref="J15:J78">I15</f>
        <v>1509000</v>
      </c>
      <c r="K15" s="5"/>
      <c r="L15" s="5"/>
      <c r="M15" s="5"/>
      <c r="N15" s="5"/>
      <c r="O15" s="5"/>
      <c r="P15" s="5"/>
      <c r="Q15" s="5"/>
      <c r="R15" s="5"/>
      <c r="S15" s="5"/>
      <c r="T15" s="5"/>
      <c r="U15" s="5"/>
      <c r="V15" s="5"/>
      <c r="W15" s="5"/>
      <c r="X15" s="5"/>
      <c r="Y15" s="5"/>
      <c r="Z15" s="5"/>
      <c r="AA15" s="5"/>
      <c r="AB15" s="5"/>
      <c r="AC15" s="5"/>
      <c r="AD15" s="5"/>
      <c r="AE15" s="5"/>
      <c r="AF15" s="5"/>
      <c r="AG15" s="5"/>
      <c r="AH15" s="5"/>
      <c r="AI15" s="5"/>
    </row>
    <row r="16" spans="1:35" s="4" customFormat="1" ht="27" customHeight="1">
      <c r="A16" s="43"/>
      <c r="B16" s="58"/>
      <c r="C16" s="32"/>
      <c r="D16" s="47"/>
      <c r="E16" s="32"/>
      <c r="F16" s="32"/>
      <c r="G16" s="18">
        <v>2022</v>
      </c>
      <c r="H16" s="20"/>
      <c r="I16" s="21">
        <f>I21+I28+I35+I42+I49+I56+I63+I70+I77+I84+I91+I98</f>
        <v>1509000</v>
      </c>
      <c r="J16" s="21">
        <f t="shared" si="0"/>
        <v>1509000</v>
      </c>
      <c r="K16" s="5"/>
      <c r="L16" s="5"/>
      <c r="M16" s="5"/>
      <c r="N16" s="5"/>
      <c r="O16" s="5"/>
      <c r="P16" s="5"/>
      <c r="Q16" s="5"/>
      <c r="R16" s="5"/>
      <c r="S16" s="5"/>
      <c r="T16" s="5"/>
      <c r="U16" s="5"/>
      <c r="V16" s="5"/>
      <c r="W16" s="5"/>
      <c r="X16" s="5"/>
      <c r="Y16" s="5"/>
      <c r="Z16" s="5"/>
      <c r="AA16" s="5"/>
      <c r="AB16" s="5"/>
      <c r="AC16" s="5"/>
      <c r="AD16" s="5"/>
      <c r="AE16" s="5"/>
      <c r="AF16" s="5"/>
      <c r="AG16" s="5"/>
      <c r="AH16" s="5"/>
      <c r="AI16" s="5"/>
    </row>
    <row r="17" spans="1:35" s="4" customFormat="1" ht="25.5" customHeight="1">
      <c r="A17" s="43"/>
      <c r="B17" s="58"/>
      <c r="C17" s="32"/>
      <c r="D17" s="47"/>
      <c r="E17" s="32"/>
      <c r="F17" s="32"/>
      <c r="G17" s="18">
        <v>2023</v>
      </c>
      <c r="H17" s="20"/>
      <c r="I17" s="21">
        <f>I19+I24+I31+I38+I45+I52+I59+I66+I73+I80+I94+I101</f>
        <v>1529000</v>
      </c>
      <c r="J17" s="21">
        <f t="shared" si="0"/>
        <v>1529000</v>
      </c>
      <c r="K17" s="5"/>
      <c r="L17" s="5"/>
      <c r="M17" s="5"/>
      <c r="N17" s="5"/>
      <c r="O17" s="5"/>
      <c r="P17" s="5"/>
      <c r="Q17" s="5"/>
      <c r="R17" s="5"/>
      <c r="S17" s="5"/>
      <c r="T17" s="5"/>
      <c r="U17" s="5"/>
      <c r="V17" s="5"/>
      <c r="W17" s="5"/>
      <c r="X17" s="5"/>
      <c r="Y17" s="5"/>
      <c r="Z17" s="5"/>
      <c r="AA17" s="5"/>
      <c r="AB17" s="5"/>
      <c r="AC17" s="5"/>
      <c r="AD17" s="5"/>
      <c r="AE17" s="5"/>
      <c r="AF17" s="5"/>
      <c r="AG17" s="5"/>
      <c r="AH17" s="5"/>
      <c r="AI17" s="5"/>
    </row>
    <row r="18" spans="1:35" s="4" customFormat="1" ht="27.75" customHeight="1">
      <c r="A18" s="43"/>
      <c r="B18" s="59"/>
      <c r="C18" s="32"/>
      <c r="D18" s="48"/>
      <c r="E18" s="32"/>
      <c r="F18" s="32"/>
      <c r="G18" s="18">
        <v>2024</v>
      </c>
      <c r="H18" s="20"/>
      <c r="I18" s="21">
        <f>I20+I25+I32+I39+I46+I53+I60+I67+I74+I81+I95+I102</f>
        <v>1759000</v>
      </c>
      <c r="J18" s="21">
        <f t="shared" si="0"/>
        <v>1759000</v>
      </c>
      <c r="K18" s="5"/>
      <c r="L18" s="5"/>
      <c r="M18" s="5"/>
      <c r="N18" s="5"/>
      <c r="O18" s="5"/>
      <c r="P18" s="5"/>
      <c r="Q18" s="5"/>
      <c r="R18" s="5"/>
      <c r="S18" s="5"/>
      <c r="T18" s="5"/>
      <c r="U18" s="5"/>
      <c r="V18" s="5"/>
      <c r="W18" s="5"/>
      <c r="X18" s="5"/>
      <c r="Y18" s="5"/>
      <c r="Z18" s="5"/>
      <c r="AA18" s="5"/>
      <c r="AB18" s="5"/>
      <c r="AC18" s="5"/>
      <c r="AD18" s="5"/>
      <c r="AE18" s="5"/>
      <c r="AF18" s="5"/>
      <c r="AG18" s="5"/>
      <c r="AH18" s="5"/>
      <c r="AI18" s="5"/>
    </row>
    <row r="19" spans="1:35" ht="15.75">
      <c r="A19" s="26" t="s">
        <v>9</v>
      </c>
      <c r="B19" s="27" t="s">
        <v>16</v>
      </c>
      <c r="C19" s="28" t="s">
        <v>10</v>
      </c>
      <c r="D19" s="29">
        <v>10000</v>
      </c>
      <c r="E19" s="28" t="s">
        <v>11</v>
      </c>
      <c r="F19" s="28" t="s">
        <v>13</v>
      </c>
      <c r="G19" s="15">
        <v>2020</v>
      </c>
      <c r="H19" s="22">
        <v>12</v>
      </c>
      <c r="I19" s="23">
        <f aca="true" t="shared" si="1" ref="I19:I25">H19*$D$19</f>
        <v>120000</v>
      </c>
      <c r="J19" s="23">
        <f t="shared" si="0"/>
        <v>120000</v>
      </c>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5.75">
      <c r="A20" s="26"/>
      <c r="B20" s="27"/>
      <c r="C20" s="28"/>
      <c r="D20" s="30"/>
      <c r="E20" s="28"/>
      <c r="F20" s="32"/>
      <c r="G20" s="15">
        <v>2021</v>
      </c>
      <c r="H20" s="22">
        <v>35</v>
      </c>
      <c r="I20" s="23">
        <f t="shared" si="1"/>
        <v>350000</v>
      </c>
      <c r="J20" s="23">
        <f t="shared" si="0"/>
        <v>350000</v>
      </c>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25.5" customHeight="1">
      <c r="A21" s="26"/>
      <c r="B21" s="27"/>
      <c r="C21" s="28"/>
      <c r="D21" s="30"/>
      <c r="E21" s="28"/>
      <c r="F21" s="32"/>
      <c r="G21" s="15">
        <v>2022</v>
      </c>
      <c r="H21" s="22">
        <v>35</v>
      </c>
      <c r="I21" s="23">
        <f t="shared" si="1"/>
        <v>350000</v>
      </c>
      <c r="J21" s="23">
        <f t="shared" si="0"/>
        <v>350000</v>
      </c>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42.75" customHeight="1" hidden="1">
      <c r="A22" s="26"/>
      <c r="B22" s="27"/>
      <c r="C22" s="28"/>
      <c r="D22" s="30"/>
      <c r="E22" s="28"/>
      <c r="F22" s="32"/>
      <c r="G22" s="15">
        <v>2022</v>
      </c>
      <c r="H22" s="22"/>
      <c r="I22" s="23">
        <f t="shared" si="1"/>
        <v>0</v>
      </c>
      <c r="J22" s="23">
        <f t="shared" si="0"/>
        <v>0</v>
      </c>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42.75" customHeight="1" hidden="1">
      <c r="A23" s="26"/>
      <c r="B23" s="27"/>
      <c r="C23" s="28"/>
      <c r="D23" s="30"/>
      <c r="E23" s="28"/>
      <c r="F23" s="32"/>
      <c r="G23" s="15">
        <v>2023</v>
      </c>
      <c r="H23" s="22"/>
      <c r="I23" s="23">
        <f t="shared" si="1"/>
        <v>0</v>
      </c>
      <c r="J23" s="23">
        <f t="shared" si="0"/>
        <v>0</v>
      </c>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27.75" customHeight="1">
      <c r="A24" s="26"/>
      <c r="B24" s="27"/>
      <c r="C24" s="28"/>
      <c r="D24" s="30"/>
      <c r="E24" s="28"/>
      <c r="F24" s="32"/>
      <c r="G24" s="15">
        <v>2023</v>
      </c>
      <c r="H24" s="22">
        <v>35</v>
      </c>
      <c r="I24" s="23">
        <f t="shared" si="1"/>
        <v>350000</v>
      </c>
      <c r="J24" s="23">
        <f t="shared" si="0"/>
        <v>350000</v>
      </c>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20.25" customHeight="1">
      <c r="A25" s="26"/>
      <c r="B25" s="27"/>
      <c r="C25" s="28"/>
      <c r="D25" s="31"/>
      <c r="E25" s="28"/>
      <c r="F25" s="32"/>
      <c r="G25" s="15">
        <v>2024</v>
      </c>
      <c r="H25" s="22">
        <v>35</v>
      </c>
      <c r="I25" s="23">
        <f t="shared" si="1"/>
        <v>350000</v>
      </c>
      <c r="J25" s="23">
        <f t="shared" si="0"/>
        <v>350000</v>
      </c>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5.75">
      <c r="A26" s="26" t="s">
        <v>17</v>
      </c>
      <c r="B26" s="27" t="s">
        <v>18</v>
      </c>
      <c r="C26" s="28" t="s">
        <v>10</v>
      </c>
      <c r="D26" s="29">
        <v>10000</v>
      </c>
      <c r="E26" s="28" t="s">
        <v>11</v>
      </c>
      <c r="F26" s="28" t="s">
        <v>13</v>
      </c>
      <c r="G26" s="15">
        <v>2020</v>
      </c>
      <c r="H26" s="22"/>
      <c r="I26" s="23">
        <f aca="true" t="shared" si="2" ref="I26:I32">H26*$D$26</f>
        <v>0</v>
      </c>
      <c r="J26" s="23">
        <f t="shared" si="0"/>
        <v>0</v>
      </c>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15.75">
      <c r="A27" s="26"/>
      <c r="B27" s="27"/>
      <c r="C27" s="28"/>
      <c r="D27" s="30"/>
      <c r="E27" s="28"/>
      <c r="F27" s="32"/>
      <c r="G27" s="15">
        <v>2021</v>
      </c>
      <c r="H27" s="22">
        <v>3</v>
      </c>
      <c r="I27" s="23">
        <f t="shared" si="2"/>
        <v>30000</v>
      </c>
      <c r="J27" s="23">
        <f t="shared" si="0"/>
        <v>30000</v>
      </c>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25.5" customHeight="1">
      <c r="A28" s="26"/>
      <c r="B28" s="27"/>
      <c r="C28" s="28"/>
      <c r="D28" s="30"/>
      <c r="E28" s="28"/>
      <c r="F28" s="32"/>
      <c r="G28" s="15">
        <v>2022</v>
      </c>
      <c r="H28" s="22">
        <v>3</v>
      </c>
      <c r="I28" s="23">
        <f t="shared" si="2"/>
        <v>30000</v>
      </c>
      <c r="J28" s="23">
        <f t="shared" si="0"/>
        <v>30000</v>
      </c>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42.75" customHeight="1" hidden="1">
      <c r="A29" s="26"/>
      <c r="B29" s="27"/>
      <c r="C29" s="28"/>
      <c r="D29" s="30"/>
      <c r="E29" s="28"/>
      <c r="F29" s="32"/>
      <c r="G29" s="15">
        <v>2022</v>
      </c>
      <c r="H29" s="22"/>
      <c r="I29" s="23">
        <f t="shared" si="2"/>
        <v>0</v>
      </c>
      <c r="J29" s="23">
        <f t="shared" si="0"/>
        <v>0</v>
      </c>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42.75" customHeight="1" hidden="1">
      <c r="A30" s="26"/>
      <c r="B30" s="27"/>
      <c r="C30" s="28"/>
      <c r="D30" s="30"/>
      <c r="E30" s="28"/>
      <c r="F30" s="32"/>
      <c r="G30" s="15">
        <v>2023</v>
      </c>
      <c r="H30" s="22"/>
      <c r="I30" s="23">
        <f t="shared" si="2"/>
        <v>0</v>
      </c>
      <c r="J30" s="23">
        <f t="shared" si="0"/>
        <v>0</v>
      </c>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ht="27.75" customHeight="1">
      <c r="A31" s="26"/>
      <c r="B31" s="27"/>
      <c r="C31" s="28"/>
      <c r="D31" s="30"/>
      <c r="E31" s="28"/>
      <c r="F31" s="32"/>
      <c r="G31" s="15">
        <v>2023</v>
      </c>
      <c r="H31" s="22">
        <v>3</v>
      </c>
      <c r="I31" s="23">
        <f t="shared" si="2"/>
        <v>30000</v>
      </c>
      <c r="J31" s="23">
        <f t="shared" si="0"/>
        <v>30000</v>
      </c>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ht="24" customHeight="1">
      <c r="A32" s="26"/>
      <c r="B32" s="27"/>
      <c r="C32" s="28"/>
      <c r="D32" s="31"/>
      <c r="E32" s="28"/>
      <c r="F32" s="32"/>
      <c r="G32" s="15">
        <v>2024</v>
      </c>
      <c r="H32" s="22">
        <v>3</v>
      </c>
      <c r="I32" s="23">
        <f t="shared" si="2"/>
        <v>30000</v>
      </c>
      <c r="J32" s="23">
        <f t="shared" si="0"/>
        <v>30000</v>
      </c>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ht="15.75">
      <c r="A33" s="26" t="s">
        <v>19</v>
      </c>
      <c r="B33" s="27" t="s">
        <v>20</v>
      </c>
      <c r="C33" s="28" t="s">
        <v>10</v>
      </c>
      <c r="D33" s="29">
        <v>2500</v>
      </c>
      <c r="E33" s="28" t="s">
        <v>11</v>
      </c>
      <c r="F33" s="28" t="s">
        <v>13</v>
      </c>
      <c r="G33" s="15">
        <v>2020</v>
      </c>
      <c r="H33" s="22"/>
      <c r="I33" s="23">
        <f aca="true" t="shared" si="3" ref="I33:I39">H33*$D$33</f>
        <v>0</v>
      </c>
      <c r="J33" s="23">
        <f t="shared" si="0"/>
        <v>0</v>
      </c>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ht="15.75">
      <c r="A34" s="26"/>
      <c r="B34" s="27"/>
      <c r="C34" s="28"/>
      <c r="D34" s="30"/>
      <c r="E34" s="28"/>
      <c r="F34" s="32"/>
      <c r="G34" s="15">
        <v>2021</v>
      </c>
      <c r="H34" s="22">
        <v>2</v>
      </c>
      <c r="I34" s="23">
        <f t="shared" si="3"/>
        <v>5000</v>
      </c>
      <c r="J34" s="23">
        <f t="shared" si="0"/>
        <v>5000</v>
      </c>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ht="25.5" customHeight="1">
      <c r="A35" s="26"/>
      <c r="B35" s="27"/>
      <c r="C35" s="28"/>
      <c r="D35" s="30"/>
      <c r="E35" s="28"/>
      <c r="F35" s="32"/>
      <c r="G35" s="15">
        <v>2022</v>
      </c>
      <c r="H35" s="22">
        <v>2</v>
      </c>
      <c r="I35" s="23">
        <f t="shared" si="3"/>
        <v>5000</v>
      </c>
      <c r="J35" s="23">
        <f t="shared" si="0"/>
        <v>5000</v>
      </c>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ht="42.75" customHeight="1" hidden="1">
      <c r="A36" s="26"/>
      <c r="B36" s="27"/>
      <c r="C36" s="28"/>
      <c r="D36" s="30"/>
      <c r="E36" s="28"/>
      <c r="F36" s="32"/>
      <c r="G36" s="15">
        <v>2022</v>
      </c>
      <c r="H36" s="22"/>
      <c r="I36" s="23">
        <f t="shared" si="3"/>
        <v>0</v>
      </c>
      <c r="J36" s="23">
        <f t="shared" si="0"/>
        <v>0</v>
      </c>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ht="42.75" customHeight="1" hidden="1">
      <c r="A37" s="26"/>
      <c r="B37" s="27"/>
      <c r="C37" s="28"/>
      <c r="D37" s="30"/>
      <c r="E37" s="28"/>
      <c r="F37" s="32"/>
      <c r="G37" s="15">
        <v>2023</v>
      </c>
      <c r="H37" s="22"/>
      <c r="I37" s="23">
        <f t="shared" si="3"/>
        <v>0</v>
      </c>
      <c r="J37" s="23">
        <f t="shared" si="0"/>
        <v>0</v>
      </c>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ht="15.75" customHeight="1">
      <c r="A38" s="26"/>
      <c r="B38" s="27"/>
      <c r="C38" s="28"/>
      <c r="D38" s="30"/>
      <c r="E38" s="28"/>
      <c r="F38" s="32"/>
      <c r="G38" s="15">
        <v>2023</v>
      </c>
      <c r="H38" s="22">
        <v>2</v>
      </c>
      <c r="I38" s="23">
        <f t="shared" si="3"/>
        <v>5000</v>
      </c>
      <c r="J38" s="23">
        <f t="shared" si="0"/>
        <v>5000</v>
      </c>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ht="16.5" customHeight="1">
      <c r="A39" s="26"/>
      <c r="B39" s="27"/>
      <c r="C39" s="28"/>
      <c r="D39" s="31"/>
      <c r="E39" s="28"/>
      <c r="F39" s="32"/>
      <c r="G39" s="11">
        <v>2024</v>
      </c>
      <c r="H39" s="12">
        <v>2</v>
      </c>
      <c r="I39" s="13">
        <f t="shared" si="3"/>
        <v>5000</v>
      </c>
      <c r="J39" s="23">
        <f t="shared" si="0"/>
        <v>5000</v>
      </c>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ht="15.75">
      <c r="A40" s="26" t="s">
        <v>21</v>
      </c>
      <c r="B40" s="27" t="s">
        <v>22</v>
      </c>
      <c r="C40" s="28" t="s">
        <v>10</v>
      </c>
      <c r="D40" s="29">
        <v>5000</v>
      </c>
      <c r="E40" s="28" t="s">
        <v>11</v>
      </c>
      <c r="F40" s="28" t="s">
        <v>13</v>
      </c>
      <c r="G40" s="15">
        <v>2020</v>
      </c>
      <c r="H40" s="22"/>
      <c r="I40" s="23">
        <f aca="true" t="shared" si="4" ref="I40:I46">H40*$D$40</f>
        <v>0</v>
      </c>
      <c r="J40" s="23">
        <f t="shared" si="0"/>
        <v>0</v>
      </c>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ht="15.75">
      <c r="A41" s="26"/>
      <c r="B41" s="27"/>
      <c r="C41" s="28"/>
      <c r="D41" s="30"/>
      <c r="E41" s="28"/>
      <c r="F41" s="32"/>
      <c r="G41" s="15">
        <v>2021</v>
      </c>
      <c r="H41" s="22">
        <v>10</v>
      </c>
      <c r="I41" s="23">
        <f t="shared" si="4"/>
        <v>50000</v>
      </c>
      <c r="J41" s="23">
        <f t="shared" si="0"/>
        <v>50000</v>
      </c>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ht="25.5" customHeight="1">
      <c r="A42" s="26"/>
      <c r="B42" s="27"/>
      <c r="C42" s="28"/>
      <c r="D42" s="30"/>
      <c r="E42" s="28"/>
      <c r="F42" s="32"/>
      <c r="G42" s="15">
        <v>2022</v>
      </c>
      <c r="H42" s="22">
        <v>10</v>
      </c>
      <c r="I42" s="23">
        <f t="shared" si="4"/>
        <v>50000</v>
      </c>
      <c r="J42" s="23">
        <f t="shared" si="0"/>
        <v>50000</v>
      </c>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ht="42.75" customHeight="1" hidden="1">
      <c r="A43" s="26"/>
      <c r="B43" s="27"/>
      <c r="C43" s="28"/>
      <c r="D43" s="30"/>
      <c r="E43" s="28"/>
      <c r="F43" s="32"/>
      <c r="G43" s="15">
        <v>2022</v>
      </c>
      <c r="H43" s="22"/>
      <c r="I43" s="23">
        <f t="shared" si="4"/>
        <v>0</v>
      </c>
      <c r="J43" s="23">
        <f t="shared" si="0"/>
        <v>0</v>
      </c>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ht="42.75" customHeight="1" hidden="1">
      <c r="A44" s="26"/>
      <c r="B44" s="27"/>
      <c r="C44" s="28"/>
      <c r="D44" s="30"/>
      <c r="E44" s="28"/>
      <c r="F44" s="32"/>
      <c r="G44" s="15">
        <v>2023</v>
      </c>
      <c r="H44" s="22"/>
      <c r="I44" s="23">
        <f t="shared" si="4"/>
        <v>0</v>
      </c>
      <c r="J44" s="23">
        <f t="shared" si="0"/>
        <v>0</v>
      </c>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ht="27.75" customHeight="1">
      <c r="A45" s="26"/>
      <c r="B45" s="27"/>
      <c r="C45" s="28"/>
      <c r="D45" s="30"/>
      <c r="E45" s="28"/>
      <c r="F45" s="32"/>
      <c r="G45" s="15">
        <v>2023</v>
      </c>
      <c r="H45" s="22">
        <v>10</v>
      </c>
      <c r="I45" s="23">
        <f t="shared" si="4"/>
        <v>50000</v>
      </c>
      <c r="J45" s="23">
        <f t="shared" si="0"/>
        <v>50000</v>
      </c>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ht="25.5" customHeight="1">
      <c r="A46" s="26"/>
      <c r="B46" s="27"/>
      <c r="C46" s="28"/>
      <c r="D46" s="31"/>
      <c r="E46" s="28"/>
      <c r="F46" s="32"/>
      <c r="G46" s="15">
        <v>2024</v>
      </c>
      <c r="H46" s="22">
        <v>10</v>
      </c>
      <c r="I46" s="23">
        <f t="shared" si="4"/>
        <v>50000</v>
      </c>
      <c r="J46" s="23">
        <f t="shared" si="0"/>
        <v>50000</v>
      </c>
      <c r="K46" s="6"/>
      <c r="L46" s="6"/>
      <c r="M46" s="6"/>
      <c r="N46" s="6"/>
      <c r="O46" s="6"/>
      <c r="P46" s="6"/>
      <c r="Q46" s="6"/>
      <c r="R46" s="6"/>
      <c r="S46" s="6"/>
      <c r="T46" s="6"/>
      <c r="U46" s="6"/>
      <c r="V46" s="6"/>
      <c r="W46" s="6"/>
      <c r="X46" s="6"/>
      <c r="Y46" s="6"/>
      <c r="Z46" s="6"/>
      <c r="AA46" s="6"/>
      <c r="AB46" s="6"/>
      <c r="AC46" s="6"/>
      <c r="AD46" s="6"/>
      <c r="AE46" s="6"/>
      <c r="AF46" s="6"/>
      <c r="AG46" s="6"/>
      <c r="AH46" s="6"/>
      <c r="AI46" s="6"/>
    </row>
    <row r="47" spans="1:35" ht="15.75">
      <c r="A47" s="26" t="s">
        <v>23</v>
      </c>
      <c r="B47" s="27" t="s">
        <v>116</v>
      </c>
      <c r="C47" s="28" t="s">
        <v>10</v>
      </c>
      <c r="D47" s="29">
        <v>10000</v>
      </c>
      <c r="E47" s="28" t="s">
        <v>11</v>
      </c>
      <c r="F47" s="28" t="s">
        <v>13</v>
      </c>
      <c r="G47" s="15">
        <v>2020</v>
      </c>
      <c r="H47" s="22">
        <v>20</v>
      </c>
      <c r="I47" s="23">
        <f aca="true" t="shared" si="5" ref="I47:I53">H47*$D$47</f>
        <v>200000</v>
      </c>
      <c r="J47" s="23">
        <f t="shared" si="0"/>
        <v>200000</v>
      </c>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ht="15.75">
      <c r="A48" s="26"/>
      <c r="B48" s="27"/>
      <c r="C48" s="28"/>
      <c r="D48" s="30"/>
      <c r="E48" s="28"/>
      <c r="F48" s="32"/>
      <c r="G48" s="15">
        <v>2021</v>
      </c>
      <c r="H48" s="22">
        <v>55</v>
      </c>
      <c r="I48" s="23">
        <f t="shared" si="5"/>
        <v>550000</v>
      </c>
      <c r="J48" s="23">
        <f t="shared" si="0"/>
        <v>550000</v>
      </c>
      <c r="K48" s="6"/>
      <c r="L48" s="6"/>
      <c r="M48" s="6"/>
      <c r="N48" s="6"/>
      <c r="O48" s="6"/>
      <c r="P48" s="6"/>
      <c r="Q48" s="6"/>
      <c r="R48" s="6"/>
      <c r="S48" s="6"/>
      <c r="T48" s="6"/>
      <c r="U48" s="6"/>
      <c r="V48" s="6"/>
      <c r="W48" s="6"/>
      <c r="X48" s="6"/>
      <c r="Y48" s="6"/>
      <c r="Z48" s="6"/>
      <c r="AA48" s="6"/>
      <c r="AB48" s="6"/>
      <c r="AC48" s="6"/>
      <c r="AD48" s="6"/>
      <c r="AE48" s="6"/>
      <c r="AF48" s="6"/>
      <c r="AG48" s="6"/>
      <c r="AH48" s="6"/>
      <c r="AI48" s="6"/>
    </row>
    <row r="49" spans="1:35" ht="22.5" customHeight="1">
      <c r="A49" s="26"/>
      <c r="B49" s="27"/>
      <c r="C49" s="28"/>
      <c r="D49" s="30"/>
      <c r="E49" s="28"/>
      <c r="F49" s="32"/>
      <c r="G49" s="15">
        <v>2022</v>
      </c>
      <c r="H49" s="22">
        <v>55</v>
      </c>
      <c r="I49" s="23">
        <f t="shared" si="5"/>
        <v>550000</v>
      </c>
      <c r="J49" s="23">
        <f t="shared" si="0"/>
        <v>550000</v>
      </c>
      <c r="K49" s="6"/>
      <c r="L49" s="6"/>
      <c r="M49" s="6"/>
      <c r="N49" s="6"/>
      <c r="O49" s="6"/>
      <c r="P49" s="6"/>
      <c r="Q49" s="6"/>
      <c r="R49" s="6"/>
      <c r="S49" s="6"/>
      <c r="T49" s="6"/>
      <c r="U49" s="6"/>
      <c r="V49" s="6"/>
      <c r="W49" s="6"/>
      <c r="X49" s="6"/>
      <c r="Y49" s="6"/>
      <c r="Z49" s="6"/>
      <c r="AA49" s="6"/>
      <c r="AB49" s="6"/>
      <c r="AC49" s="6"/>
      <c r="AD49" s="6"/>
      <c r="AE49" s="6"/>
      <c r="AF49" s="6"/>
      <c r="AG49" s="6"/>
      <c r="AH49" s="6"/>
      <c r="AI49" s="6"/>
    </row>
    <row r="50" spans="1:35" ht="42.75" customHeight="1" hidden="1">
      <c r="A50" s="26"/>
      <c r="B50" s="27"/>
      <c r="C50" s="28"/>
      <c r="D50" s="30"/>
      <c r="E50" s="28"/>
      <c r="F50" s="32"/>
      <c r="G50" s="15">
        <v>2022</v>
      </c>
      <c r="H50" s="22"/>
      <c r="I50" s="23">
        <f t="shared" si="5"/>
        <v>0</v>
      </c>
      <c r="J50" s="23">
        <f t="shared" si="0"/>
        <v>0</v>
      </c>
      <c r="K50" s="6"/>
      <c r="L50" s="6"/>
      <c r="M50" s="6"/>
      <c r="N50" s="6"/>
      <c r="O50" s="6"/>
      <c r="P50" s="6"/>
      <c r="Q50" s="6"/>
      <c r="R50" s="6"/>
      <c r="S50" s="6"/>
      <c r="T50" s="6"/>
      <c r="U50" s="6"/>
      <c r="V50" s="6"/>
      <c r="W50" s="6"/>
      <c r="X50" s="6"/>
      <c r="Y50" s="6"/>
      <c r="Z50" s="6"/>
      <c r="AA50" s="6"/>
      <c r="AB50" s="6"/>
      <c r="AC50" s="6"/>
      <c r="AD50" s="6"/>
      <c r="AE50" s="6"/>
      <c r="AF50" s="6"/>
      <c r="AG50" s="6"/>
      <c r="AH50" s="6"/>
      <c r="AI50" s="6"/>
    </row>
    <row r="51" spans="1:35" ht="42.75" customHeight="1" hidden="1">
      <c r="A51" s="26"/>
      <c r="B51" s="27"/>
      <c r="C51" s="28"/>
      <c r="D51" s="30"/>
      <c r="E51" s="28"/>
      <c r="F51" s="32"/>
      <c r="G51" s="15">
        <v>2023</v>
      </c>
      <c r="H51" s="22"/>
      <c r="I51" s="23">
        <f t="shared" si="5"/>
        <v>0</v>
      </c>
      <c r="J51" s="23">
        <f t="shared" si="0"/>
        <v>0</v>
      </c>
      <c r="K51" s="6"/>
      <c r="L51" s="6"/>
      <c r="M51" s="6"/>
      <c r="N51" s="6"/>
      <c r="O51" s="6"/>
      <c r="P51" s="6"/>
      <c r="Q51" s="6"/>
      <c r="R51" s="6"/>
      <c r="S51" s="6"/>
      <c r="T51" s="6"/>
      <c r="U51" s="6"/>
      <c r="V51" s="6"/>
      <c r="W51" s="6"/>
      <c r="X51" s="6"/>
      <c r="Y51" s="6"/>
      <c r="Z51" s="6"/>
      <c r="AA51" s="6"/>
      <c r="AB51" s="6"/>
      <c r="AC51" s="6"/>
      <c r="AD51" s="6"/>
      <c r="AE51" s="6"/>
      <c r="AF51" s="6"/>
      <c r="AG51" s="6"/>
      <c r="AH51" s="6"/>
      <c r="AI51" s="6"/>
    </row>
    <row r="52" spans="1:35" ht="20.25" customHeight="1">
      <c r="A52" s="26"/>
      <c r="B52" s="27"/>
      <c r="C52" s="28"/>
      <c r="D52" s="30"/>
      <c r="E52" s="28"/>
      <c r="F52" s="32"/>
      <c r="G52" s="15">
        <v>2023</v>
      </c>
      <c r="H52" s="22">
        <v>55</v>
      </c>
      <c r="I52" s="23">
        <f t="shared" si="5"/>
        <v>550000</v>
      </c>
      <c r="J52" s="23">
        <f t="shared" si="0"/>
        <v>550000</v>
      </c>
      <c r="K52" s="6"/>
      <c r="L52" s="6"/>
      <c r="M52" s="6"/>
      <c r="N52" s="6"/>
      <c r="O52" s="6"/>
      <c r="P52" s="6"/>
      <c r="Q52" s="6"/>
      <c r="R52" s="6"/>
      <c r="S52" s="6"/>
      <c r="T52" s="6"/>
      <c r="U52" s="6"/>
      <c r="V52" s="6"/>
      <c r="W52" s="6"/>
      <c r="X52" s="6"/>
      <c r="Y52" s="6"/>
      <c r="Z52" s="6"/>
      <c r="AA52" s="6"/>
      <c r="AB52" s="6"/>
      <c r="AC52" s="6"/>
      <c r="AD52" s="6"/>
      <c r="AE52" s="6"/>
      <c r="AF52" s="6"/>
      <c r="AG52" s="6"/>
      <c r="AH52" s="6"/>
      <c r="AI52" s="6"/>
    </row>
    <row r="53" spans="1:35" ht="17.25" customHeight="1">
      <c r="A53" s="26"/>
      <c r="B53" s="27"/>
      <c r="C53" s="28"/>
      <c r="D53" s="31"/>
      <c r="E53" s="28"/>
      <c r="F53" s="32"/>
      <c r="G53" s="11">
        <v>2024</v>
      </c>
      <c r="H53" s="12">
        <v>55</v>
      </c>
      <c r="I53" s="13">
        <f t="shared" si="5"/>
        <v>550000</v>
      </c>
      <c r="J53" s="23">
        <f t="shared" si="0"/>
        <v>550000</v>
      </c>
      <c r="K53" s="6"/>
      <c r="L53" s="6"/>
      <c r="M53" s="6"/>
      <c r="N53" s="6"/>
      <c r="O53" s="6"/>
      <c r="P53" s="6"/>
      <c r="Q53" s="6"/>
      <c r="R53" s="6"/>
      <c r="S53" s="6"/>
      <c r="T53" s="6"/>
      <c r="U53" s="6"/>
      <c r="V53" s="6"/>
      <c r="W53" s="6"/>
      <c r="X53" s="6"/>
      <c r="Y53" s="6"/>
      <c r="Z53" s="6"/>
      <c r="AA53" s="6"/>
      <c r="AB53" s="6"/>
      <c r="AC53" s="6"/>
      <c r="AD53" s="6"/>
      <c r="AE53" s="6"/>
      <c r="AF53" s="6"/>
      <c r="AG53" s="6"/>
      <c r="AH53" s="6"/>
      <c r="AI53" s="6"/>
    </row>
    <row r="54" spans="1:35" ht="19.5" customHeight="1">
      <c r="A54" s="26" t="s">
        <v>24</v>
      </c>
      <c r="B54" s="27" t="s">
        <v>25</v>
      </c>
      <c r="C54" s="28" t="s">
        <v>10</v>
      </c>
      <c r="D54" s="29">
        <v>10000</v>
      </c>
      <c r="E54" s="28" t="s">
        <v>11</v>
      </c>
      <c r="F54" s="28" t="s">
        <v>13</v>
      </c>
      <c r="G54" s="15">
        <v>2020</v>
      </c>
      <c r="H54" s="22">
        <v>2</v>
      </c>
      <c r="I54" s="23">
        <f aca="true" t="shared" si="6" ref="I54:I60">H54*$D$54</f>
        <v>20000</v>
      </c>
      <c r="J54" s="23">
        <f t="shared" si="0"/>
        <v>20000</v>
      </c>
      <c r="K54" s="6"/>
      <c r="L54" s="6"/>
      <c r="M54" s="6"/>
      <c r="N54" s="6"/>
      <c r="O54" s="6"/>
      <c r="P54" s="6"/>
      <c r="Q54" s="6"/>
      <c r="R54" s="6"/>
      <c r="S54" s="6"/>
      <c r="T54" s="6"/>
      <c r="U54" s="6"/>
      <c r="V54" s="6"/>
      <c r="W54" s="6"/>
      <c r="X54" s="6"/>
      <c r="Y54" s="6"/>
      <c r="Z54" s="6"/>
      <c r="AA54" s="6"/>
      <c r="AB54" s="6"/>
      <c r="AC54" s="6"/>
      <c r="AD54" s="6"/>
      <c r="AE54" s="6"/>
      <c r="AF54" s="6"/>
      <c r="AG54" s="6"/>
      <c r="AH54" s="6"/>
      <c r="AI54" s="6"/>
    </row>
    <row r="55" spans="1:35" ht="25.5" customHeight="1">
      <c r="A55" s="26"/>
      <c r="B55" s="27"/>
      <c r="C55" s="28"/>
      <c r="D55" s="30"/>
      <c r="E55" s="28"/>
      <c r="F55" s="32"/>
      <c r="G55" s="15">
        <v>2021</v>
      </c>
      <c r="H55" s="22">
        <v>10</v>
      </c>
      <c r="I55" s="23">
        <f t="shared" si="6"/>
        <v>100000</v>
      </c>
      <c r="J55" s="23">
        <f t="shared" si="0"/>
        <v>100000</v>
      </c>
      <c r="K55" s="6"/>
      <c r="L55" s="6"/>
      <c r="M55" s="6"/>
      <c r="N55" s="6"/>
      <c r="O55" s="6"/>
      <c r="P55" s="6"/>
      <c r="Q55" s="6"/>
      <c r="R55" s="6"/>
      <c r="S55" s="6"/>
      <c r="T55" s="6"/>
      <c r="U55" s="6"/>
      <c r="V55" s="6"/>
      <c r="W55" s="6"/>
      <c r="X55" s="6"/>
      <c r="Y55" s="6"/>
      <c r="Z55" s="6"/>
      <c r="AA55" s="6"/>
      <c r="AB55" s="6"/>
      <c r="AC55" s="6"/>
      <c r="AD55" s="6"/>
      <c r="AE55" s="6"/>
      <c r="AF55" s="6"/>
      <c r="AG55" s="6"/>
      <c r="AH55" s="6"/>
      <c r="AI55" s="6"/>
    </row>
    <row r="56" spans="1:35" ht="24" customHeight="1">
      <c r="A56" s="26"/>
      <c r="B56" s="27"/>
      <c r="C56" s="28"/>
      <c r="D56" s="30"/>
      <c r="E56" s="28"/>
      <c r="F56" s="32"/>
      <c r="G56" s="15">
        <v>2022</v>
      </c>
      <c r="H56" s="22">
        <v>10</v>
      </c>
      <c r="I56" s="23">
        <f t="shared" si="6"/>
        <v>100000</v>
      </c>
      <c r="J56" s="23">
        <f t="shared" si="0"/>
        <v>100000</v>
      </c>
      <c r="K56" s="6"/>
      <c r="L56" s="6"/>
      <c r="M56" s="6"/>
      <c r="N56" s="6"/>
      <c r="O56" s="6"/>
      <c r="P56" s="6"/>
      <c r="Q56" s="6"/>
      <c r="R56" s="6"/>
      <c r="S56" s="6"/>
      <c r="T56" s="6"/>
      <c r="U56" s="6"/>
      <c r="V56" s="6"/>
      <c r="W56" s="6"/>
      <c r="X56" s="6"/>
      <c r="Y56" s="6"/>
      <c r="Z56" s="6"/>
      <c r="AA56" s="6"/>
      <c r="AB56" s="6"/>
      <c r="AC56" s="6"/>
      <c r="AD56" s="6"/>
      <c r="AE56" s="6"/>
      <c r="AF56" s="6"/>
      <c r="AG56" s="6"/>
      <c r="AH56" s="6"/>
      <c r="AI56" s="6"/>
    </row>
    <row r="57" spans="1:35" ht="42.75" customHeight="1" hidden="1">
      <c r="A57" s="26"/>
      <c r="B57" s="27"/>
      <c r="C57" s="28"/>
      <c r="D57" s="30"/>
      <c r="E57" s="28"/>
      <c r="F57" s="32"/>
      <c r="G57" s="15">
        <v>2022</v>
      </c>
      <c r="H57" s="22"/>
      <c r="I57" s="23">
        <f t="shared" si="6"/>
        <v>0</v>
      </c>
      <c r="J57" s="23">
        <f t="shared" si="0"/>
        <v>0</v>
      </c>
      <c r="K57" s="6"/>
      <c r="L57" s="6"/>
      <c r="M57" s="6"/>
      <c r="N57" s="6"/>
      <c r="O57" s="6"/>
      <c r="P57" s="6"/>
      <c r="Q57" s="6"/>
      <c r="R57" s="6"/>
      <c r="S57" s="6"/>
      <c r="T57" s="6"/>
      <c r="U57" s="6"/>
      <c r="V57" s="6"/>
      <c r="W57" s="6"/>
      <c r="X57" s="6"/>
      <c r="Y57" s="6"/>
      <c r="Z57" s="6"/>
      <c r="AA57" s="6"/>
      <c r="AB57" s="6"/>
      <c r="AC57" s="6"/>
      <c r="AD57" s="6"/>
      <c r="AE57" s="6"/>
      <c r="AF57" s="6"/>
      <c r="AG57" s="6"/>
      <c r="AH57" s="6"/>
      <c r="AI57" s="6"/>
    </row>
    <row r="58" spans="1:35" ht="42.75" customHeight="1" hidden="1">
      <c r="A58" s="26"/>
      <c r="B58" s="27"/>
      <c r="C58" s="28"/>
      <c r="D58" s="30"/>
      <c r="E58" s="28"/>
      <c r="F58" s="32"/>
      <c r="G58" s="15">
        <v>2023</v>
      </c>
      <c r="H58" s="22"/>
      <c r="I58" s="23">
        <f t="shared" si="6"/>
        <v>0</v>
      </c>
      <c r="J58" s="23">
        <f t="shared" si="0"/>
        <v>0</v>
      </c>
      <c r="K58" s="6"/>
      <c r="L58" s="6"/>
      <c r="M58" s="6"/>
      <c r="N58" s="6"/>
      <c r="O58" s="6"/>
      <c r="P58" s="6"/>
      <c r="Q58" s="6"/>
      <c r="R58" s="6"/>
      <c r="S58" s="6"/>
      <c r="T58" s="6"/>
      <c r="U58" s="6"/>
      <c r="V58" s="6"/>
      <c r="W58" s="6"/>
      <c r="X58" s="6"/>
      <c r="Y58" s="6"/>
      <c r="Z58" s="6"/>
      <c r="AA58" s="6"/>
      <c r="AB58" s="6"/>
      <c r="AC58" s="6"/>
      <c r="AD58" s="6"/>
      <c r="AE58" s="6"/>
      <c r="AF58" s="6"/>
      <c r="AG58" s="6"/>
      <c r="AH58" s="6"/>
      <c r="AI58" s="6"/>
    </row>
    <row r="59" spans="1:35" ht="27.75" customHeight="1">
      <c r="A59" s="26"/>
      <c r="B59" s="27"/>
      <c r="C59" s="28"/>
      <c r="D59" s="30"/>
      <c r="E59" s="28"/>
      <c r="F59" s="32"/>
      <c r="G59" s="15">
        <v>2023</v>
      </c>
      <c r="H59" s="22">
        <v>10</v>
      </c>
      <c r="I59" s="23">
        <f t="shared" si="6"/>
        <v>100000</v>
      </c>
      <c r="J59" s="23">
        <f t="shared" si="0"/>
        <v>100000</v>
      </c>
      <c r="K59" s="6"/>
      <c r="L59" s="6"/>
      <c r="M59" s="6"/>
      <c r="N59" s="6"/>
      <c r="O59" s="6"/>
      <c r="P59" s="6"/>
      <c r="Q59" s="6"/>
      <c r="R59" s="6"/>
      <c r="S59" s="6"/>
      <c r="T59" s="6"/>
      <c r="U59" s="6"/>
      <c r="V59" s="6"/>
      <c r="W59" s="6"/>
      <c r="X59" s="6"/>
      <c r="Y59" s="6"/>
      <c r="Z59" s="6"/>
      <c r="AA59" s="6"/>
      <c r="AB59" s="6"/>
      <c r="AC59" s="6"/>
      <c r="AD59" s="6"/>
      <c r="AE59" s="6"/>
      <c r="AF59" s="6"/>
      <c r="AG59" s="6"/>
      <c r="AH59" s="6"/>
      <c r="AI59" s="6"/>
    </row>
    <row r="60" spans="1:35" ht="27" customHeight="1">
      <c r="A60" s="26"/>
      <c r="B60" s="27"/>
      <c r="C60" s="28"/>
      <c r="D60" s="31"/>
      <c r="E60" s="28"/>
      <c r="F60" s="32"/>
      <c r="G60" s="15">
        <v>2024</v>
      </c>
      <c r="H60" s="22">
        <v>10</v>
      </c>
      <c r="I60" s="23">
        <f t="shared" si="6"/>
        <v>100000</v>
      </c>
      <c r="J60" s="23">
        <f t="shared" si="0"/>
        <v>100000</v>
      </c>
      <c r="K60" s="6"/>
      <c r="L60" s="6"/>
      <c r="M60" s="6"/>
      <c r="N60" s="6"/>
      <c r="O60" s="6"/>
      <c r="P60" s="6"/>
      <c r="Q60" s="6"/>
      <c r="R60" s="6"/>
      <c r="S60" s="6"/>
      <c r="T60" s="6"/>
      <c r="U60" s="6"/>
      <c r="V60" s="6"/>
      <c r="W60" s="6"/>
      <c r="X60" s="6"/>
      <c r="Y60" s="6"/>
      <c r="Z60" s="6"/>
      <c r="AA60" s="6"/>
      <c r="AB60" s="6"/>
      <c r="AC60" s="6"/>
      <c r="AD60" s="6"/>
      <c r="AE60" s="6"/>
      <c r="AF60" s="6"/>
      <c r="AG60" s="6"/>
      <c r="AH60" s="6"/>
      <c r="AI60" s="6"/>
    </row>
    <row r="61" spans="1:35" ht="15.75">
      <c r="A61" s="26" t="s">
        <v>26</v>
      </c>
      <c r="B61" s="27" t="s">
        <v>35</v>
      </c>
      <c r="C61" s="28" t="s">
        <v>10</v>
      </c>
      <c r="D61" s="29">
        <v>10000</v>
      </c>
      <c r="E61" s="28" t="s">
        <v>11</v>
      </c>
      <c r="F61" s="28" t="s">
        <v>13</v>
      </c>
      <c r="G61" s="15">
        <v>2020</v>
      </c>
      <c r="H61" s="22"/>
      <c r="I61" s="23">
        <f aca="true" t="shared" si="7" ref="I61:I67">H61*$D$61</f>
        <v>0</v>
      </c>
      <c r="J61" s="23">
        <f t="shared" si="0"/>
        <v>0</v>
      </c>
      <c r="K61" s="6"/>
      <c r="L61" s="6"/>
      <c r="M61" s="6"/>
      <c r="N61" s="6"/>
      <c r="O61" s="6"/>
      <c r="P61" s="6"/>
      <c r="Q61" s="6"/>
      <c r="R61" s="6"/>
      <c r="S61" s="6"/>
      <c r="T61" s="6"/>
      <c r="U61" s="6"/>
      <c r="V61" s="6"/>
      <c r="W61" s="6"/>
      <c r="X61" s="6"/>
      <c r="Y61" s="6"/>
      <c r="Z61" s="6"/>
      <c r="AA61" s="6"/>
      <c r="AB61" s="6"/>
      <c r="AC61" s="6"/>
      <c r="AD61" s="6"/>
      <c r="AE61" s="6"/>
      <c r="AF61" s="6"/>
      <c r="AG61" s="6"/>
      <c r="AH61" s="6"/>
      <c r="AI61" s="6"/>
    </row>
    <row r="62" spans="1:35" ht="15.75">
      <c r="A62" s="26"/>
      <c r="B62" s="27"/>
      <c r="C62" s="28"/>
      <c r="D62" s="30"/>
      <c r="E62" s="28"/>
      <c r="F62" s="32"/>
      <c r="G62" s="15">
        <v>2021</v>
      </c>
      <c r="H62" s="22">
        <v>1</v>
      </c>
      <c r="I62" s="23">
        <f t="shared" si="7"/>
        <v>10000</v>
      </c>
      <c r="J62" s="23">
        <f t="shared" si="0"/>
        <v>10000</v>
      </c>
      <c r="K62" s="6"/>
      <c r="L62" s="6"/>
      <c r="M62" s="6"/>
      <c r="N62" s="6"/>
      <c r="O62" s="6"/>
      <c r="P62" s="6"/>
      <c r="Q62" s="6"/>
      <c r="R62" s="6"/>
      <c r="S62" s="6"/>
      <c r="T62" s="6"/>
      <c r="U62" s="6"/>
      <c r="V62" s="6"/>
      <c r="W62" s="6"/>
      <c r="X62" s="6"/>
      <c r="Y62" s="6"/>
      <c r="Z62" s="6"/>
      <c r="AA62" s="6"/>
      <c r="AB62" s="6"/>
      <c r="AC62" s="6"/>
      <c r="AD62" s="6"/>
      <c r="AE62" s="6"/>
      <c r="AF62" s="6"/>
      <c r="AG62" s="6"/>
      <c r="AH62" s="6"/>
      <c r="AI62" s="6"/>
    </row>
    <row r="63" spans="1:35" ht="25.5" customHeight="1">
      <c r="A63" s="26"/>
      <c r="B63" s="27"/>
      <c r="C63" s="28"/>
      <c r="D63" s="30"/>
      <c r="E63" s="28"/>
      <c r="F63" s="32"/>
      <c r="G63" s="15">
        <v>2022</v>
      </c>
      <c r="H63" s="22">
        <v>1</v>
      </c>
      <c r="I63" s="23">
        <f t="shared" si="7"/>
        <v>10000</v>
      </c>
      <c r="J63" s="23">
        <f t="shared" si="0"/>
        <v>10000</v>
      </c>
      <c r="K63" s="6"/>
      <c r="L63" s="6"/>
      <c r="M63" s="6"/>
      <c r="N63" s="6"/>
      <c r="O63" s="6"/>
      <c r="P63" s="6"/>
      <c r="Q63" s="6"/>
      <c r="R63" s="6"/>
      <c r="S63" s="6"/>
      <c r="T63" s="6"/>
      <c r="U63" s="6"/>
      <c r="V63" s="6"/>
      <c r="W63" s="6"/>
      <c r="X63" s="6"/>
      <c r="Y63" s="6"/>
      <c r="Z63" s="6"/>
      <c r="AA63" s="6"/>
      <c r="AB63" s="6"/>
      <c r="AC63" s="6"/>
      <c r="AD63" s="6"/>
      <c r="AE63" s="6"/>
      <c r="AF63" s="6"/>
      <c r="AG63" s="6"/>
      <c r="AH63" s="6"/>
      <c r="AI63" s="6"/>
    </row>
    <row r="64" spans="1:35" ht="42.75" customHeight="1" hidden="1">
      <c r="A64" s="26"/>
      <c r="B64" s="27"/>
      <c r="C64" s="28"/>
      <c r="D64" s="30"/>
      <c r="E64" s="28"/>
      <c r="F64" s="32"/>
      <c r="G64" s="15">
        <v>2022</v>
      </c>
      <c r="H64" s="22"/>
      <c r="I64" s="23">
        <f t="shared" si="7"/>
        <v>0</v>
      </c>
      <c r="J64" s="23">
        <f t="shared" si="0"/>
        <v>0</v>
      </c>
      <c r="K64" s="6"/>
      <c r="L64" s="6"/>
      <c r="M64" s="6"/>
      <c r="N64" s="6"/>
      <c r="O64" s="6"/>
      <c r="P64" s="6"/>
      <c r="Q64" s="6"/>
      <c r="R64" s="6"/>
      <c r="S64" s="6"/>
      <c r="T64" s="6"/>
      <c r="U64" s="6"/>
      <c r="V64" s="6"/>
      <c r="W64" s="6"/>
      <c r="X64" s="6"/>
      <c r="Y64" s="6"/>
      <c r="Z64" s="6"/>
      <c r="AA64" s="6"/>
      <c r="AB64" s="6"/>
      <c r="AC64" s="6"/>
      <c r="AD64" s="6"/>
      <c r="AE64" s="6"/>
      <c r="AF64" s="6"/>
      <c r="AG64" s="6"/>
      <c r="AH64" s="6"/>
      <c r="AI64" s="6"/>
    </row>
    <row r="65" spans="1:35" ht="42.75" customHeight="1" hidden="1">
      <c r="A65" s="26"/>
      <c r="B65" s="27"/>
      <c r="C65" s="28"/>
      <c r="D65" s="30"/>
      <c r="E65" s="28"/>
      <c r="F65" s="32"/>
      <c r="G65" s="15">
        <v>2023</v>
      </c>
      <c r="H65" s="22"/>
      <c r="I65" s="23">
        <f t="shared" si="7"/>
        <v>0</v>
      </c>
      <c r="J65" s="23">
        <f t="shared" si="0"/>
        <v>0</v>
      </c>
      <c r="K65" s="6"/>
      <c r="L65" s="6"/>
      <c r="M65" s="6"/>
      <c r="N65" s="6"/>
      <c r="O65" s="6"/>
      <c r="P65" s="6"/>
      <c r="Q65" s="6"/>
      <c r="R65" s="6"/>
      <c r="S65" s="6"/>
      <c r="T65" s="6"/>
      <c r="U65" s="6"/>
      <c r="V65" s="6"/>
      <c r="W65" s="6"/>
      <c r="X65" s="6"/>
      <c r="Y65" s="6"/>
      <c r="Z65" s="6"/>
      <c r="AA65" s="6"/>
      <c r="AB65" s="6"/>
      <c r="AC65" s="6"/>
      <c r="AD65" s="6"/>
      <c r="AE65" s="6"/>
      <c r="AF65" s="6"/>
      <c r="AG65" s="6"/>
      <c r="AH65" s="6"/>
      <c r="AI65" s="6"/>
    </row>
    <row r="66" spans="1:35" ht="21" customHeight="1">
      <c r="A66" s="26"/>
      <c r="B66" s="27"/>
      <c r="C66" s="28"/>
      <c r="D66" s="30"/>
      <c r="E66" s="28"/>
      <c r="F66" s="32"/>
      <c r="G66" s="15">
        <v>2023</v>
      </c>
      <c r="H66" s="22">
        <v>1</v>
      </c>
      <c r="I66" s="23">
        <f t="shared" si="7"/>
        <v>10000</v>
      </c>
      <c r="J66" s="23">
        <f t="shared" si="0"/>
        <v>10000</v>
      </c>
      <c r="K66" s="6"/>
      <c r="L66" s="6"/>
      <c r="M66" s="6"/>
      <c r="N66" s="6"/>
      <c r="O66" s="6"/>
      <c r="P66" s="6"/>
      <c r="Q66" s="6"/>
      <c r="R66" s="6"/>
      <c r="S66" s="6"/>
      <c r="T66" s="6"/>
      <c r="U66" s="6"/>
      <c r="V66" s="6"/>
      <c r="W66" s="6"/>
      <c r="X66" s="6"/>
      <c r="Y66" s="6"/>
      <c r="Z66" s="6"/>
      <c r="AA66" s="6"/>
      <c r="AB66" s="6"/>
      <c r="AC66" s="6"/>
      <c r="AD66" s="6"/>
      <c r="AE66" s="6"/>
      <c r="AF66" s="6"/>
      <c r="AG66" s="6"/>
      <c r="AH66" s="6"/>
      <c r="AI66" s="6"/>
    </row>
    <row r="67" spans="1:35" ht="20.25" customHeight="1">
      <c r="A67" s="26"/>
      <c r="B67" s="27"/>
      <c r="C67" s="28"/>
      <c r="D67" s="31"/>
      <c r="E67" s="28"/>
      <c r="F67" s="32"/>
      <c r="G67" s="15">
        <v>2024</v>
      </c>
      <c r="H67" s="22">
        <v>1</v>
      </c>
      <c r="I67" s="23">
        <f t="shared" si="7"/>
        <v>10000</v>
      </c>
      <c r="J67" s="23">
        <f t="shared" si="0"/>
        <v>10000</v>
      </c>
      <c r="K67" s="6"/>
      <c r="L67" s="6"/>
      <c r="M67" s="6"/>
      <c r="N67" s="6"/>
      <c r="O67" s="6"/>
      <c r="P67" s="6"/>
      <c r="Q67" s="6"/>
      <c r="R67" s="6"/>
      <c r="S67" s="6"/>
      <c r="T67" s="6"/>
      <c r="U67" s="6"/>
      <c r="V67" s="6"/>
      <c r="W67" s="6"/>
      <c r="X67" s="6"/>
      <c r="Y67" s="6"/>
      <c r="Z67" s="6"/>
      <c r="AA67" s="6"/>
      <c r="AB67" s="6"/>
      <c r="AC67" s="6"/>
      <c r="AD67" s="6"/>
      <c r="AE67" s="6"/>
      <c r="AF67" s="6"/>
      <c r="AG67" s="6"/>
      <c r="AH67" s="6"/>
      <c r="AI67" s="6"/>
    </row>
    <row r="68" spans="1:35" ht="15.75">
      <c r="A68" s="26" t="s">
        <v>27</v>
      </c>
      <c r="B68" s="27" t="s">
        <v>34</v>
      </c>
      <c r="C68" s="28" t="s">
        <v>10</v>
      </c>
      <c r="D68" s="29">
        <v>4000</v>
      </c>
      <c r="E68" s="28" t="s">
        <v>11</v>
      </c>
      <c r="F68" s="28" t="s">
        <v>13</v>
      </c>
      <c r="G68" s="15">
        <v>2020</v>
      </c>
      <c r="H68" s="22"/>
      <c r="I68" s="23">
        <f aca="true" t="shared" si="8" ref="I68:I74">H68*$D$68</f>
        <v>0</v>
      </c>
      <c r="J68" s="23">
        <f t="shared" si="0"/>
        <v>0</v>
      </c>
      <c r="K68" s="6"/>
      <c r="L68" s="6"/>
      <c r="M68" s="6"/>
      <c r="N68" s="6"/>
      <c r="O68" s="6"/>
      <c r="P68" s="6"/>
      <c r="Q68" s="6"/>
      <c r="R68" s="6"/>
      <c r="S68" s="6"/>
      <c r="T68" s="6"/>
      <c r="U68" s="6"/>
      <c r="V68" s="6"/>
      <c r="W68" s="6"/>
      <c r="X68" s="6"/>
      <c r="Y68" s="6"/>
      <c r="Z68" s="6"/>
      <c r="AA68" s="6"/>
      <c r="AB68" s="6"/>
      <c r="AC68" s="6"/>
      <c r="AD68" s="6"/>
      <c r="AE68" s="6"/>
      <c r="AF68" s="6"/>
      <c r="AG68" s="6"/>
      <c r="AH68" s="6"/>
      <c r="AI68" s="6"/>
    </row>
    <row r="69" spans="1:35" ht="15.75">
      <c r="A69" s="26"/>
      <c r="B69" s="27"/>
      <c r="C69" s="28"/>
      <c r="D69" s="30"/>
      <c r="E69" s="28"/>
      <c r="F69" s="32"/>
      <c r="G69" s="15">
        <v>2021</v>
      </c>
      <c r="H69" s="22">
        <v>2</v>
      </c>
      <c r="I69" s="23">
        <f t="shared" si="8"/>
        <v>8000</v>
      </c>
      <c r="J69" s="23">
        <f t="shared" si="0"/>
        <v>8000</v>
      </c>
      <c r="K69" s="6"/>
      <c r="L69" s="6"/>
      <c r="M69" s="6"/>
      <c r="N69" s="6"/>
      <c r="O69" s="6"/>
      <c r="P69" s="6"/>
      <c r="Q69" s="6"/>
      <c r="R69" s="6"/>
      <c r="S69" s="6"/>
      <c r="T69" s="6"/>
      <c r="U69" s="6"/>
      <c r="V69" s="6"/>
      <c r="W69" s="6"/>
      <c r="X69" s="6"/>
      <c r="Y69" s="6"/>
      <c r="Z69" s="6"/>
      <c r="AA69" s="6"/>
      <c r="AB69" s="6"/>
      <c r="AC69" s="6"/>
      <c r="AD69" s="6"/>
      <c r="AE69" s="6"/>
      <c r="AF69" s="6"/>
      <c r="AG69" s="6"/>
      <c r="AH69" s="6"/>
      <c r="AI69" s="6"/>
    </row>
    <row r="70" spans="1:35" ht="17.25" customHeight="1">
      <c r="A70" s="26"/>
      <c r="B70" s="27"/>
      <c r="C70" s="28"/>
      <c r="D70" s="30"/>
      <c r="E70" s="28"/>
      <c r="F70" s="32"/>
      <c r="G70" s="15">
        <v>2022</v>
      </c>
      <c r="H70" s="22">
        <v>2</v>
      </c>
      <c r="I70" s="23">
        <f t="shared" si="8"/>
        <v>8000</v>
      </c>
      <c r="J70" s="23">
        <f t="shared" si="0"/>
        <v>8000</v>
      </c>
      <c r="K70" s="6"/>
      <c r="L70" s="6"/>
      <c r="M70" s="6"/>
      <c r="N70" s="6"/>
      <c r="O70" s="6"/>
      <c r="P70" s="6"/>
      <c r="Q70" s="6"/>
      <c r="R70" s="6"/>
      <c r="S70" s="6"/>
      <c r="T70" s="6"/>
      <c r="U70" s="6"/>
      <c r="V70" s="6"/>
      <c r="W70" s="6"/>
      <c r="X70" s="6"/>
      <c r="Y70" s="6"/>
      <c r="Z70" s="6"/>
      <c r="AA70" s="6"/>
      <c r="AB70" s="6"/>
      <c r="AC70" s="6"/>
      <c r="AD70" s="6"/>
      <c r="AE70" s="6"/>
      <c r="AF70" s="6"/>
      <c r="AG70" s="6"/>
      <c r="AH70" s="6"/>
      <c r="AI70" s="6"/>
    </row>
    <row r="71" spans="1:35" ht="42.75" customHeight="1" hidden="1">
      <c r="A71" s="26"/>
      <c r="B71" s="27"/>
      <c r="C71" s="28"/>
      <c r="D71" s="30"/>
      <c r="E71" s="28"/>
      <c r="F71" s="32"/>
      <c r="G71" s="15">
        <v>2022</v>
      </c>
      <c r="H71" s="22"/>
      <c r="I71" s="23">
        <f t="shared" si="8"/>
        <v>0</v>
      </c>
      <c r="J71" s="23">
        <f t="shared" si="0"/>
        <v>0</v>
      </c>
      <c r="K71" s="6"/>
      <c r="L71" s="6"/>
      <c r="M71" s="6"/>
      <c r="N71" s="6"/>
      <c r="O71" s="6"/>
      <c r="P71" s="6"/>
      <c r="Q71" s="6"/>
      <c r="R71" s="6"/>
      <c r="S71" s="6"/>
      <c r="T71" s="6"/>
      <c r="U71" s="6"/>
      <c r="V71" s="6"/>
      <c r="W71" s="6"/>
      <c r="X71" s="6"/>
      <c r="Y71" s="6"/>
      <c r="Z71" s="6"/>
      <c r="AA71" s="6"/>
      <c r="AB71" s="6"/>
      <c r="AC71" s="6"/>
      <c r="AD71" s="6"/>
      <c r="AE71" s="6"/>
      <c r="AF71" s="6"/>
      <c r="AG71" s="6"/>
      <c r="AH71" s="6"/>
      <c r="AI71" s="6"/>
    </row>
    <row r="72" spans="1:35" ht="42.75" customHeight="1" hidden="1">
      <c r="A72" s="26"/>
      <c r="B72" s="27"/>
      <c r="C72" s="28"/>
      <c r="D72" s="30"/>
      <c r="E72" s="28"/>
      <c r="F72" s="32"/>
      <c r="G72" s="15">
        <v>2023</v>
      </c>
      <c r="H72" s="22"/>
      <c r="I72" s="23">
        <f t="shared" si="8"/>
        <v>0</v>
      </c>
      <c r="J72" s="23">
        <f t="shared" si="0"/>
        <v>0</v>
      </c>
      <c r="K72" s="6"/>
      <c r="L72" s="6"/>
      <c r="M72" s="6"/>
      <c r="N72" s="6"/>
      <c r="O72" s="6"/>
      <c r="P72" s="6"/>
      <c r="Q72" s="6"/>
      <c r="R72" s="6"/>
      <c r="S72" s="6"/>
      <c r="T72" s="6"/>
      <c r="U72" s="6"/>
      <c r="V72" s="6"/>
      <c r="W72" s="6"/>
      <c r="X72" s="6"/>
      <c r="Y72" s="6"/>
      <c r="Z72" s="6"/>
      <c r="AA72" s="6"/>
      <c r="AB72" s="6"/>
      <c r="AC72" s="6"/>
      <c r="AD72" s="6"/>
      <c r="AE72" s="6"/>
      <c r="AF72" s="6"/>
      <c r="AG72" s="6"/>
      <c r="AH72" s="6"/>
      <c r="AI72" s="6"/>
    </row>
    <row r="73" spans="1:35" ht="21.75" customHeight="1">
      <c r="A73" s="26"/>
      <c r="B73" s="27"/>
      <c r="C73" s="28"/>
      <c r="D73" s="30"/>
      <c r="E73" s="28"/>
      <c r="F73" s="32"/>
      <c r="G73" s="15">
        <v>2023</v>
      </c>
      <c r="H73" s="22">
        <v>2</v>
      </c>
      <c r="I73" s="23">
        <f t="shared" si="8"/>
        <v>8000</v>
      </c>
      <c r="J73" s="23">
        <f t="shared" si="0"/>
        <v>8000</v>
      </c>
      <c r="K73" s="6"/>
      <c r="L73" s="6"/>
      <c r="M73" s="6"/>
      <c r="N73" s="6"/>
      <c r="O73" s="6"/>
      <c r="P73" s="6"/>
      <c r="Q73" s="6"/>
      <c r="R73" s="6"/>
      <c r="S73" s="6"/>
      <c r="T73" s="6"/>
      <c r="U73" s="6"/>
      <c r="V73" s="6"/>
      <c r="W73" s="6"/>
      <c r="X73" s="6"/>
      <c r="Y73" s="6"/>
      <c r="Z73" s="6"/>
      <c r="AA73" s="6"/>
      <c r="AB73" s="6"/>
      <c r="AC73" s="6"/>
      <c r="AD73" s="6"/>
      <c r="AE73" s="6"/>
      <c r="AF73" s="6"/>
      <c r="AG73" s="6"/>
      <c r="AH73" s="6"/>
      <c r="AI73" s="6"/>
    </row>
    <row r="74" spans="1:35" ht="15.75">
      <c r="A74" s="26"/>
      <c r="B74" s="27"/>
      <c r="C74" s="28"/>
      <c r="D74" s="31"/>
      <c r="E74" s="28"/>
      <c r="F74" s="32"/>
      <c r="G74" s="15">
        <v>2024</v>
      </c>
      <c r="H74" s="22">
        <v>2</v>
      </c>
      <c r="I74" s="23">
        <f t="shared" si="8"/>
        <v>8000</v>
      </c>
      <c r="J74" s="23">
        <f t="shared" si="0"/>
        <v>8000</v>
      </c>
      <c r="K74" s="6"/>
      <c r="L74" s="6"/>
      <c r="M74" s="6"/>
      <c r="N74" s="6"/>
      <c r="O74" s="6"/>
      <c r="P74" s="6"/>
      <c r="Q74" s="6"/>
      <c r="R74" s="6"/>
      <c r="S74" s="6"/>
      <c r="T74" s="6"/>
      <c r="U74" s="6"/>
      <c r="V74" s="6"/>
      <c r="W74" s="6"/>
      <c r="X74" s="6"/>
      <c r="Y74" s="6"/>
      <c r="Z74" s="6"/>
      <c r="AA74" s="6"/>
      <c r="AB74" s="6"/>
      <c r="AC74" s="6"/>
      <c r="AD74" s="6"/>
      <c r="AE74" s="6"/>
      <c r="AF74" s="6"/>
      <c r="AG74" s="6"/>
      <c r="AH74" s="6"/>
      <c r="AI74" s="6"/>
    </row>
    <row r="75" spans="1:35" ht="15.75">
      <c r="A75" s="26" t="s">
        <v>28</v>
      </c>
      <c r="B75" s="27" t="s">
        <v>29</v>
      </c>
      <c r="C75" s="28" t="s">
        <v>10</v>
      </c>
      <c r="D75" s="29">
        <v>10000</v>
      </c>
      <c r="E75" s="28" t="s">
        <v>11</v>
      </c>
      <c r="F75" s="28" t="s">
        <v>13</v>
      </c>
      <c r="G75" s="15">
        <v>2020</v>
      </c>
      <c r="H75" s="22"/>
      <c r="I75" s="23">
        <f aca="true" t="shared" si="9" ref="I75:I88">H75*$D$75</f>
        <v>0</v>
      </c>
      <c r="J75" s="23">
        <f t="shared" si="0"/>
        <v>0</v>
      </c>
      <c r="K75" s="6"/>
      <c r="L75" s="6"/>
      <c r="M75" s="6"/>
      <c r="N75" s="6"/>
      <c r="O75" s="6"/>
      <c r="P75" s="6"/>
      <c r="Q75" s="6"/>
      <c r="R75" s="6"/>
      <c r="S75" s="6"/>
      <c r="T75" s="6"/>
      <c r="U75" s="6"/>
      <c r="V75" s="6"/>
      <c r="W75" s="6"/>
      <c r="X75" s="6"/>
      <c r="Y75" s="6"/>
      <c r="Z75" s="6"/>
      <c r="AA75" s="6"/>
      <c r="AB75" s="6"/>
      <c r="AC75" s="6"/>
      <c r="AD75" s="6"/>
      <c r="AE75" s="6"/>
      <c r="AF75" s="6"/>
      <c r="AG75" s="6"/>
      <c r="AH75" s="6"/>
      <c r="AI75" s="6"/>
    </row>
    <row r="76" spans="1:35" ht="15.75">
      <c r="A76" s="26"/>
      <c r="B76" s="27"/>
      <c r="C76" s="28"/>
      <c r="D76" s="30"/>
      <c r="E76" s="28"/>
      <c r="F76" s="32"/>
      <c r="G76" s="15">
        <v>2021</v>
      </c>
      <c r="H76" s="22">
        <v>1</v>
      </c>
      <c r="I76" s="23">
        <f t="shared" si="9"/>
        <v>10000</v>
      </c>
      <c r="J76" s="23">
        <f t="shared" si="0"/>
        <v>10000</v>
      </c>
      <c r="K76" s="6"/>
      <c r="L76" s="6"/>
      <c r="M76" s="6"/>
      <c r="N76" s="6"/>
      <c r="O76" s="6"/>
      <c r="P76" s="6"/>
      <c r="Q76" s="6"/>
      <c r="R76" s="6"/>
      <c r="S76" s="6"/>
      <c r="T76" s="6"/>
      <c r="U76" s="6"/>
      <c r="V76" s="6"/>
      <c r="W76" s="6"/>
      <c r="X76" s="6"/>
      <c r="Y76" s="6"/>
      <c r="Z76" s="6"/>
      <c r="AA76" s="6"/>
      <c r="AB76" s="6"/>
      <c r="AC76" s="6"/>
      <c r="AD76" s="6"/>
      <c r="AE76" s="6"/>
      <c r="AF76" s="6"/>
      <c r="AG76" s="6"/>
      <c r="AH76" s="6"/>
      <c r="AI76" s="6"/>
    </row>
    <row r="77" spans="1:35" ht="15.75" customHeight="1">
      <c r="A77" s="26"/>
      <c r="B77" s="27"/>
      <c r="C77" s="28"/>
      <c r="D77" s="30"/>
      <c r="E77" s="28"/>
      <c r="F77" s="32"/>
      <c r="G77" s="15">
        <v>2022</v>
      </c>
      <c r="H77" s="22">
        <v>1</v>
      </c>
      <c r="I77" s="23">
        <f t="shared" si="9"/>
        <v>10000</v>
      </c>
      <c r="J77" s="23">
        <f t="shared" si="0"/>
        <v>10000</v>
      </c>
      <c r="K77" s="6"/>
      <c r="L77" s="6"/>
      <c r="M77" s="6"/>
      <c r="N77" s="6"/>
      <c r="O77" s="6"/>
      <c r="P77" s="6"/>
      <c r="Q77" s="6"/>
      <c r="R77" s="6"/>
      <c r="S77" s="6"/>
      <c r="T77" s="6"/>
      <c r="U77" s="6"/>
      <c r="V77" s="6"/>
      <c r="W77" s="6"/>
      <c r="X77" s="6"/>
      <c r="Y77" s="6"/>
      <c r="Z77" s="6"/>
      <c r="AA77" s="6"/>
      <c r="AB77" s="6"/>
      <c r="AC77" s="6"/>
      <c r="AD77" s="6"/>
      <c r="AE77" s="6"/>
      <c r="AF77" s="6"/>
      <c r="AG77" s="6"/>
      <c r="AH77" s="6"/>
      <c r="AI77" s="6"/>
    </row>
    <row r="78" spans="1:35" ht="42.75" customHeight="1" hidden="1">
      <c r="A78" s="26"/>
      <c r="B78" s="27"/>
      <c r="C78" s="28"/>
      <c r="D78" s="30"/>
      <c r="E78" s="28"/>
      <c r="F78" s="32"/>
      <c r="G78" s="15">
        <v>2022</v>
      </c>
      <c r="H78" s="22"/>
      <c r="I78" s="23">
        <f t="shared" si="9"/>
        <v>0</v>
      </c>
      <c r="J78" s="23">
        <f t="shared" si="0"/>
        <v>0</v>
      </c>
      <c r="K78" s="6"/>
      <c r="L78" s="6"/>
      <c r="M78" s="6"/>
      <c r="N78" s="6"/>
      <c r="O78" s="6"/>
      <c r="P78" s="6"/>
      <c r="Q78" s="6"/>
      <c r="R78" s="6"/>
      <c r="S78" s="6"/>
      <c r="T78" s="6"/>
      <c r="U78" s="6"/>
      <c r="V78" s="6"/>
      <c r="W78" s="6"/>
      <c r="X78" s="6"/>
      <c r="Y78" s="6"/>
      <c r="Z78" s="6"/>
      <c r="AA78" s="6"/>
      <c r="AB78" s="6"/>
      <c r="AC78" s="6"/>
      <c r="AD78" s="6"/>
      <c r="AE78" s="6"/>
      <c r="AF78" s="6"/>
      <c r="AG78" s="6"/>
      <c r="AH78" s="6"/>
      <c r="AI78" s="6"/>
    </row>
    <row r="79" spans="1:35" ht="42.75" customHeight="1" hidden="1">
      <c r="A79" s="26"/>
      <c r="B79" s="27"/>
      <c r="C79" s="28"/>
      <c r="D79" s="30"/>
      <c r="E79" s="28"/>
      <c r="F79" s="32"/>
      <c r="G79" s="15">
        <v>2023</v>
      </c>
      <c r="H79" s="22"/>
      <c r="I79" s="23">
        <f t="shared" si="9"/>
        <v>0</v>
      </c>
      <c r="J79" s="23">
        <f aca="true" t="shared" si="10" ref="J79:J142">I79</f>
        <v>0</v>
      </c>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ht="17.25" customHeight="1">
      <c r="A80" s="26"/>
      <c r="B80" s="27"/>
      <c r="C80" s="28"/>
      <c r="D80" s="30"/>
      <c r="E80" s="28"/>
      <c r="F80" s="32"/>
      <c r="G80" s="15">
        <v>2023</v>
      </c>
      <c r="H80" s="22">
        <v>1</v>
      </c>
      <c r="I80" s="23">
        <f t="shared" si="9"/>
        <v>10000</v>
      </c>
      <c r="J80" s="23">
        <f t="shared" si="10"/>
        <v>10000</v>
      </c>
      <c r="K80" s="6"/>
      <c r="L80" s="6"/>
      <c r="M80" s="6"/>
      <c r="N80" s="6"/>
      <c r="O80" s="6"/>
      <c r="P80" s="6"/>
      <c r="Q80" s="6"/>
      <c r="R80" s="6"/>
      <c r="S80" s="6"/>
      <c r="T80" s="6"/>
      <c r="U80" s="6"/>
      <c r="V80" s="6"/>
      <c r="W80" s="6"/>
      <c r="X80" s="6"/>
      <c r="Y80" s="6"/>
      <c r="Z80" s="6"/>
      <c r="AA80" s="6"/>
      <c r="AB80" s="6"/>
      <c r="AC80" s="6"/>
      <c r="AD80" s="6"/>
      <c r="AE80" s="6"/>
      <c r="AF80" s="6"/>
      <c r="AG80" s="6"/>
      <c r="AH80" s="6"/>
      <c r="AI80" s="6"/>
    </row>
    <row r="81" spans="1:35" ht="20.25" customHeight="1">
      <c r="A81" s="26"/>
      <c r="B81" s="27"/>
      <c r="C81" s="28"/>
      <c r="D81" s="31"/>
      <c r="E81" s="28"/>
      <c r="F81" s="32"/>
      <c r="G81" s="11">
        <v>2024</v>
      </c>
      <c r="H81" s="12">
        <v>1</v>
      </c>
      <c r="I81" s="13">
        <f t="shared" si="9"/>
        <v>10000</v>
      </c>
      <c r="J81" s="23">
        <f t="shared" si="10"/>
        <v>10000</v>
      </c>
      <c r="K81" s="6"/>
      <c r="L81" s="6"/>
      <c r="M81" s="6"/>
      <c r="N81" s="6"/>
      <c r="O81" s="6"/>
      <c r="P81" s="6"/>
      <c r="Q81" s="6"/>
      <c r="R81" s="6"/>
      <c r="S81" s="6"/>
      <c r="T81" s="6"/>
      <c r="U81" s="6"/>
      <c r="V81" s="6"/>
      <c r="W81" s="6"/>
      <c r="X81" s="6"/>
      <c r="Y81" s="6"/>
      <c r="Z81" s="6"/>
      <c r="AA81" s="6"/>
      <c r="AB81" s="6"/>
      <c r="AC81" s="6"/>
      <c r="AD81" s="6"/>
      <c r="AE81" s="6"/>
      <c r="AF81" s="6"/>
      <c r="AG81" s="6"/>
      <c r="AH81" s="6"/>
      <c r="AI81" s="6"/>
    </row>
    <row r="82" spans="1:35" ht="15.75">
      <c r="A82" s="26" t="s">
        <v>30</v>
      </c>
      <c r="B82" s="27" t="s">
        <v>31</v>
      </c>
      <c r="C82" s="28" t="s">
        <v>10</v>
      </c>
      <c r="D82" s="29">
        <v>10000</v>
      </c>
      <c r="E82" s="28" t="s">
        <v>11</v>
      </c>
      <c r="F82" s="28" t="s">
        <v>13</v>
      </c>
      <c r="G82" s="15">
        <v>2020</v>
      </c>
      <c r="H82" s="22">
        <v>1</v>
      </c>
      <c r="I82" s="23">
        <f t="shared" si="9"/>
        <v>10000</v>
      </c>
      <c r="J82" s="23">
        <f t="shared" si="10"/>
        <v>10000</v>
      </c>
      <c r="K82" s="6"/>
      <c r="L82" s="6"/>
      <c r="M82" s="6"/>
      <c r="N82" s="6"/>
      <c r="O82" s="6"/>
      <c r="P82" s="6"/>
      <c r="Q82" s="6"/>
      <c r="R82" s="6"/>
      <c r="S82" s="6"/>
      <c r="T82" s="6"/>
      <c r="U82" s="6"/>
      <c r="V82" s="6"/>
      <c r="W82" s="6"/>
      <c r="X82" s="6"/>
      <c r="Y82" s="6"/>
      <c r="Z82" s="6"/>
      <c r="AA82" s="6"/>
      <c r="AB82" s="6"/>
      <c r="AC82" s="6"/>
      <c r="AD82" s="6"/>
      <c r="AE82" s="6"/>
      <c r="AF82" s="6"/>
      <c r="AG82" s="6"/>
      <c r="AH82" s="6"/>
      <c r="AI82" s="6"/>
    </row>
    <row r="83" spans="1:35" ht="15.75">
      <c r="A83" s="26"/>
      <c r="B83" s="27"/>
      <c r="C83" s="28"/>
      <c r="D83" s="30"/>
      <c r="E83" s="28"/>
      <c r="F83" s="32"/>
      <c r="G83" s="15">
        <v>2021</v>
      </c>
      <c r="H83" s="22">
        <v>10</v>
      </c>
      <c r="I83" s="23">
        <f t="shared" si="9"/>
        <v>100000</v>
      </c>
      <c r="J83" s="23">
        <f t="shared" si="10"/>
        <v>100000</v>
      </c>
      <c r="K83" s="6"/>
      <c r="L83" s="6"/>
      <c r="M83" s="6"/>
      <c r="N83" s="6"/>
      <c r="O83" s="6"/>
      <c r="P83" s="6"/>
      <c r="Q83" s="6"/>
      <c r="R83" s="6"/>
      <c r="S83" s="6"/>
      <c r="T83" s="6"/>
      <c r="U83" s="6"/>
      <c r="V83" s="6"/>
      <c r="W83" s="6"/>
      <c r="X83" s="6"/>
      <c r="Y83" s="6"/>
      <c r="Z83" s="6"/>
      <c r="AA83" s="6"/>
      <c r="AB83" s="6"/>
      <c r="AC83" s="6"/>
      <c r="AD83" s="6"/>
      <c r="AE83" s="6"/>
      <c r="AF83" s="6"/>
      <c r="AG83" s="6"/>
      <c r="AH83" s="6"/>
      <c r="AI83" s="6"/>
    </row>
    <row r="84" spans="1:35" ht="19.5" customHeight="1">
      <c r="A84" s="26"/>
      <c r="B84" s="27"/>
      <c r="C84" s="28"/>
      <c r="D84" s="30"/>
      <c r="E84" s="28"/>
      <c r="F84" s="32"/>
      <c r="G84" s="15">
        <v>2022</v>
      </c>
      <c r="H84" s="22">
        <v>10</v>
      </c>
      <c r="I84" s="23">
        <f t="shared" si="9"/>
        <v>100000</v>
      </c>
      <c r="J84" s="23">
        <f t="shared" si="10"/>
        <v>100000</v>
      </c>
      <c r="K84" s="6"/>
      <c r="L84" s="6"/>
      <c r="M84" s="6"/>
      <c r="N84" s="6"/>
      <c r="O84" s="6"/>
      <c r="P84" s="6"/>
      <c r="Q84" s="6"/>
      <c r="R84" s="6"/>
      <c r="S84" s="6"/>
      <c r="T84" s="6"/>
      <c r="U84" s="6"/>
      <c r="V84" s="6"/>
      <c r="W84" s="6"/>
      <c r="X84" s="6"/>
      <c r="Y84" s="6"/>
      <c r="Z84" s="6"/>
      <c r="AA84" s="6"/>
      <c r="AB84" s="6"/>
      <c r="AC84" s="6"/>
      <c r="AD84" s="6"/>
      <c r="AE84" s="6"/>
      <c r="AF84" s="6"/>
      <c r="AG84" s="6"/>
      <c r="AH84" s="6"/>
      <c r="AI84" s="6"/>
    </row>
    <row r="85" spans="1:35" ht="42.75" customHeight="1" hidden="1">
      <c r="A85" s="26"/>
      <c r="B85" s="27"/>
      <c r="C85" s="28"/>
      <c r="D85" s="30"/>
      <c r="E85" s="28"/>
      <c r="F85" s="32"/>
      <c r="G85" s="15">
        <v>2022</v>
      </c>
      <c r="H85" s="22"/>
      <c r="I85" s="23">
        <f t="shared" si="9"/>
        <v>0</v>
      </c>
      <c r="J85" s="23">
        <f t="shared" si="10"/>
        <v>0</v>
      </c>
      <c r="K85" s="6"/>
      <c r="L85" s="6"/>
      <c r="M85" s="6"/>
      <c r="N85" s="6"/>
      <c r="O85" s="6"/>
      <c r="P85" s="6"/>
      <c r="Q85" s="6"/>
      <c r="R85" s="6"/>
      <c r="S85" s="6"/>
      <c r="T85" s="6"/>
      <c r="U85" s="6"/>
      <c r="V85" s="6"/>
      <c r="W85" s="6"/>
      <c r="X85" s="6"/>
      <c r="Y85" s="6"/>
      <c r="Z85" s="6"/>
      <c r="AA85" s="6"/>
      <c r="AB85" s="6"/>
      <c r="AC85" s="6"/>
      <c r="AD85" s="6"/>
      <c r="AE85" s="6"/>
      <c r="AF85" s="6"/>
      <c r="AG85" s="6"/>
      <c r="AH85" s="6"/>
      <c r="AI85" s="6"/>
    </row>
    <row r="86" spans="1:35" ht="42.75" customHeight="1" hidden="1">
      <c r="A86" s="26"/>
      <c r="B86" s="27"/>
      <c r="C86" s="28"/>
      <c r="D86" s="30"/>
      <c r="E86" s="28"/>
      <c r="F86" s="32"/>
      <c r="G86" s="15">
        <v>2023</v>
      </c>
      <c r="H86" s="22"/>
      <c r="I86" s="23">
        <f t="shared" si="9"/>
        <v>0</v>
      </c>
      <c r="J86" s="23">
        <f t="shared" si="10"/>
        <v>0</v>
      </c>
      <c r="K86" s="6"/>
      <c r="L86" s="6"/>
      <c r="M86" s="6"/>
      <c r="N86" s="6"/>
      <c r="O86" s="6"/>
      <c r="P86" s="6"/>
      <c r="Q86" s="6"/>
      <c r="R86" s="6"/>
      <c r="S86" s="6"/>
      <c r="T86" s="6"/>
      <c r="U86" s="6"/>
      <c r="V86" s="6"/>
      <c r="W86" s="6"/>
      <c r="X86" s="6"/>
      <c r="Y86" s="6"/>
      <c r="Z86" s="6"/>
      <c r="AA86" s="6"/>
      <c r="AB86" s="6"/>
      <c r="AC86" s="6"/>
      <c r="AD86" s="6"/>
      <c r="AE86" s="6"/>
      <c r="AF86" s="6"/>
      <c r="AG86" s="6"/>
      <c r="AH86" s="6"/>
      <c r="AI86" s="6"/>
    </row>
    <row r="87" spans="1:35" ht="21.75" customHeight="1">
      <c r="A87" s="26"/>
      <c r="B87" s="27"/>
      <c r="C87" s="28"/>
      <c r="D87" s="30"/>
      <c r="E87" s="28"/>
      <c r="F87" s="32"/>
      <c r="G87" s="15">
        <v>2023</v>
      </c>
      <c r="H87" s="22">
        <v>10</v>
      </c>
      <c r="I87" s="23">
        <f t="shared" si="9"/>
        <v>100000</v>
      </c>
      <c r="J87" s="23">
        <f t="shared" si="10"/>
        <v>100000</v>
      </c>
      <c r="K87" s="6"/>
      <c r="L87" s="6"/>
      <c r="M87" s="6"/>
      <c r="N87" s="6"/>
      <c r="O87" s="6"/>
      <c r="P87" s="6"/>
      <c r="Q87" s="6"/>
      <c r="R87" s="6"/>
      <c r="S87" s="6"/>
      <c r="T87" s="6"/>
      <c r="U87" s="6"/>
      <c r="V87" s="6"/>
      <c r="W87" s="6"/>
      <c r="X87" s="6"/>
      <c r="Y87" s="6"/>
      <c r="Z87" s="6"/>
      <c r="AA87" s="6"/>
      <c r="AB87" s="6"/>
      <c r="AC87" s="6"/>
      <c r="AD87" s="6"/>
      <c r="AE87" s="6"/>
      <c r="AF87" s="6"/>
      <c r="AG87" s="6"/>
      <c r="AH87" s="6"/>
      <c r="AI87" s="6"/>
    </row>
    <row r="88" spans="1:35" ht="18.75" customHeight="1">
      <c r="A88" s="26"/>
      <c r="B88" s="27"/>
      <c r="C88" s="28"/>
      <c r="D88" s="31"/>
      <c r="E88" s="28"/>
      <c r="F88" s="32"/>
      <c r="G88" s="11">
        <v>2024</v>
      </c>
      <c r="H88" s="12">
        <v>10</v>
      </c>
      <c r="I88" s="13">
        <f t="shared" si="9"/>
        <v>100000</v>
      </c>
      <c r="J88" s="23">
        <f t="shared" si="10"/>
        <v>100000</v>
      </c>
      <c r="K88" s="6"/>
      <c r="L88" s="6"/>
      <c r="M88" s="6"/>
      <c r="N88" s="6"/>
      <c r="O88" s="6"/>
      <c r="P88" s="6"/>
      <c r="Q88" s="6"/>
      <c r="R88" s="6"/>
      <c r="S88" s="6"/>
      <c r="T88" s="6"/>
      <c r="U88" s="6"/>
      <c r="V88" s="6"/>
      <c r="W88" s="6"/>
      <c r="X88" s="6"/>
      <c r="Y88" s="6"/>
      <c r="Z88" s="6"/>
      <c r="AA88" s="6"/>
      <c r="AB88" s="6"/>
      <c r="AC88" s="6"/>
      <c r="AD88" s="6"/>
      <c r="AE88" s="6"/>
      <c r="AF88" s="6"/>
      <c r="AG88" s="6"/>
      <c r="AH88" s="6"/>
      <c r="AI88" s="6"/>
    </row>
    <row r="89" spans="1:35" ht="15.75">
      <c r="A89" s="26" t="s">
        <v>32</v>
      </c>
      <c r="B89" s="27" t="s">
        <v>33</v>
      </c>
      <c r="C89" s="28" t="s">
        <v>10</v>
      </c>
      <c r="D89" s="29">
        <v>3500</v>
      </c>
      <c r="E89" s="28" t="s">
        <v>11</v>
      </c>
      <c r="F89" s="28" t="s">
        <v>13</v>
      </c>
      <c r="G89" s="15">
        <v>2020</v>
      </c>
      <c r="H89" s="22">
        <v>23</v>
      </c>
      <c r="I89" s="23">
        <f aca="true" t="shared" si="11" ref="I89:I95">H89*$D$89</f>
        <v>80500</v>
      </c>
      <c r="J89" s="23">
        <f t="shared" si="10"/>
        <v>80500</v>
      </c>
      <c r="K89" s="6"/>
      <c r="L89" s="6"/>
      <c r="M89" s="6"/>
      <c r="N89" s="6"/>
      <c r="O89" s="6"/>
      <c r="P89" s="6"/>
      <c r="Q89" s="6"/>
      <c r="R89" s="6"/>
      <c r="S89" s="6"/>
      <c r="T89" s="6"/>
      <c r="U89" s="6"/>
      <c r="V89" s="6"/>
      <c r="W89" s="6"/>
      <c r="X89" s="6"/>
      <c r="Y89" s="6"/>
      <c r="Z89" s="6"/>
      <c r="AA89" s="6"/>
      <c r="AB89" s="6"/>
      <c r="AC89" s="6"/>
      <c r="AD89" s="6"/>
      <c r="AE89" s="6"/>
      <c r="AF89" s="6"/>
      <c r="AG89" s="6"/>
      <c r="AH89" s="6"/>
      <c r="AI89" s="6"/>
    </row>
    <row r="90" spans="1:35" ht="15.75">
      <c r="A90" s="26"/>
      <c r="B90" s="27"/>
      <c r="C90" s="28"/>
      <c r="D90" s="30"/>
      <c r="E90" s="28"/>
      <c r="F90" s="32"/>
      <c r="G90" s="15">
        <v>2021</v>
      </c>
      <c r="H90" s="22">
        <v>80</v>
      </c>
      <c r="I90" s="23">
        <f t="shared" si="11"/>
        <v>280000</v>
      </c>
      <c r="J90" s="23">
        <f t="shared" si="10"/>
        <v>280000</v>
      </c>
      <c r="K90" s="6"/>
      <c r="L90" s="6"/>
      <c r="M90" s="6"/>
      <c r="N90" s="6"/>
      <c r="O90" s="6"/>
      <c r="P90" s="6"/>
      <c r="Q90" s="6"/>
      <c r="R90" s="6"/>
      <c r="S90" s="6"/>
      <c r="T90" s="6"/>
      <c r="U90" s="6"/>
      <c r="V90" s="6"/>
      <c r="W90" s="6"/>
      <c r="X90" s="6"/>
      <c r="Y90" s="6"/>
      <c r="Z90" s="6"/>
      <c r="AA90" s="6"/>
      <c r="AB90" s="6"/>
      <c r="AC90" s="6"/>
      <c r="AD90" s="6"/>
      <c r="AE90" s="6"/>
      <c r="AF90" s="6"/>
      <c r="AG90" s="6"/>
      <c r="AH90" s="6"/>
      <c r="AI90" s="6"/>
    </row>
    <row r="91" spans="1:35" ht="18" customHeight="1">
      <c r="A91" s="26"/>
      <c r="B91" s="27"/>
      <c r="C91" s="28"/>
      <c r="D91" s="30"/>
      <c r="E91" s="28"/>
      <c r="F91" s="32"/>
      <c r="G91" s="15">
        <v>2022</v>
      </c>
      <c r="H91" s="22">
        <v>80</v>
      </c>
      <c r="I91" s="23">
        <f t="shared" si="11"/>
        <v>280000</v>
      </c>
      <c r="J91" s="23">
        <f t="shared" si="10"/>
        <v>280000</v>
      </c>
      <c r="K91" s="6"/>
      <c r="L91" s="6"/>
      <c r="M91" s="6"/>
      <c r="N91" s="6"/>
      <c r="O91" s="6"/>
      <c r="P91" s="6"/>
      <c r="Q91" s="6"/>
      <c r="R91" s="6"/>
      <c r="S91" s="6"/>
      <c r="T91" s="6"/>
      <c r="U91" s="6"/>
      <c r="V91" s="6"/>
      <c r="W91" s="6"/>
      <c r="X91" s="6"/>
      <c r="Y91" s="6"/>
      <c r="Z91" s="6"/>
      <c r="AA91" s="6"/>
      <c r="AB91" s="6"/>
      <c r="AC91" s="6"/>
      <c r="AD91" s="6"/>
      <c r="AE91" s="6"/>
      <c r="AF91" s="6"/>
      <c r="AG91" s="6"/>
      <c r="AH91" s="6"/>
      <c r="AI91" s="6"/>
    </row>
    <row r="92" spans="1:35" ht="42.75" customHeight="1" hidden="1">
      <c r="A92" s="26"/>
      <c r="B92" s="27"/>
      <c r="C92" s="28"/>
      <c r="D92" s="30"/>
      <c r="E92" s="28"/>
      <c r="F92" s="32"/>
      <c r="G92" s="15">
        <v>2022</v>
      </c>
      <c r="H92" s="22"/>
      <c r="I92" s="23">
        <f t="shared" si="11"/>
        <v>0</v>
      </c>
      <c r="J92" s="23">
        <f t="shared" si="10"/>
        <v>0</v>
      </c>
      <c r="K92" s="6"/>
      <c r="L92" s="6"/>
      <c r="M92" s="6"/>
      <c r="N92" s="6"/>
      <c r="O92" s="6"/>
      <c r="P92" s="6"/>
      <c r="Q92" s="6"/>
      <c r="R92" s="6"/>
      <c r="S92" s="6"/>
      <c r="T92" s="6"/>
      <c r="U92" s="6"/>
      <c r="V92" s="6"/>
      <c r="W92" s="6"/>
      <c r="X92" s="6"/>
      <c r="Y92" s="6"/>
      <c r="Z92" s="6"/>
      <c r="AA92" s="6"/>
      <c r="AB92" s="6"/>
      <c r="AC92" s="6"/>
      <c r="AD92" s="6"/>
      <c r="AE92" s="6"/>
      <c r="AF92" s="6"/>
      <c r="AG92" s="6"/>
      <c r="AH92" s="6"/>
      <c r="AI92" s="6"/>
    </row>
    <row r="93" spans="1:35" ht="42.75" customHeight="1" hidden="1">
      <c r="A93" s="26"/>
      <c r="B93" s="27"/>
      <c r="C93" s="28"/>
      <c r="D93" s="30"/>
      <c r="E93" s="28"/>
      <c r="F93" s="32"/>
      <c r="G93" s="15">
        <v>2023</v>
      </c>
      <c r="H93" s="22"/>
      <c r="I93" s="23">
        <f t="shared" si="11"/>
        <v>0</v>
      </c>
      <c r="J93" s="23">
        <f t="shared" si="10"/>
        <v>0</v>
      </c>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ht="18.75" customHeight="1">
      <c r="A94" s="26"/>
      <c r="B94" s="27"/>
      <c r="C94" s="28"/>
      <c r="D94" s="30"/>
      <c r="E94" s="28"/>
      <c r="F94" s="32"/>
      <c r="G94" s="15">
        <v>2023</v>
      </c>
      <c r="H94" s="22">
        <v>80</v>
      </c>
      <c r="I94" s="23">
        <f t="shared" si="11"/>
        <v>280000</v>
      </c>
      <c r="J94" s="23">
        <f t="shared" si="10"/>
        <v>280000</v>
      </c>
      <c r="K94" s="6"/>
      <c r="L94" s="6"/>
      <c r="M94" s="6"/>
      <c r="N94" s="6"/>
      <c r="O94" s="6"/>
      <c r="P94" s="6"/>
      <c r="Q94" s="6"/>
      <c r="R94" s="6"/>
      <c r="S94" s="6"/>
      <c r="T94" s="6"/>
      <c r="U94" s="6"/>
      <c r="V94" s="6"/>
      <c r="W94" s="6"/>
      <c r="X94" s="6"/>
      <c r="Y94" s="6"/>
      <c r="Z94" s="6"/>
      <c r="AA94" s="6"/>
      <c r="AB94" s="6"/>
      <c r="AC94" s="6"/>
      <c r="AD94" s="6"/>
      <c r="AE94" s="6"/>
      <c r="AF94" s="6"/>
      <c r="AG94" s="6"/>
      <c r="AH94" s="6"/>
      <c r="AI94" s="6"/>
    </row>
    <row r="95" spans="1:35" ht="20.25" customHeight="1">
      <c r="A95" s="26"/>
      <c r="B95" s="27"/>
      <c r="C95" s="28"/>
      <c r="D95" s="31"/>
      <c r="E95" s="28"/>
      <c r="F95" s="32"/>
      <c r="G95" s="11">
        <v>2024</v>
      </c>
      <c r="H95" s="12">
        <v>80</v>
      </c>
      <c r="I95" s="13">
        <f t="shared" si="11"/>
        <v>280000</v>
      </c>
      <c r="J95" s="23">
        <f t="shared" si="10"/>
        <v>280000</v>
      </c>
      <c r="K95" s="6"/>
      <c r="L95" s="6"/>
      <c r="M95" s="6"/>
      <c r="N95" s="6"/>
      <c r="O95" s="6"/>
      <c r="P95" s="6"/>
      <c r="Q95" s="6"/>
      <c r="R95" s="6"/>
      <c r="S95" s="6"/>
      <c r="T95" s="6"/>
      <c r="U95" s="6"/>
      <c r="V95" s="6"/>
      <c r="W95" s="6"/>
      <c r="X95" s="6"/>
      <c r="Y95" s="6"/>
      <c r="Z95" s="6"/>
      <c r="AA95" s="6"/>
      <c r="AB95" s="6"/>
      <c r="AC95" s="6"/>
      <c r="AD95" s="6"/>
      <c r="AE95" s="6"/>
      <c r="AF95" s="6"/>
      <c r="AG95" s="6"/>
      <c r="AH95" s="6"/>
      <c r="AI95" s="6"/>
    </row>
    <row r="96" spans="1:35" ht="15.75">
      <c r="A96" s="26" t="s">
        <v>36</v>
      </c>
      <c r="B96" s="27" t="s">
        <v>37</v>
      </c>
      <c r="C96" s="28" t="s">
        <v>10</v>
      </c>
      <c r="D96" s="29">
        <v>8000</v>
      </c>
      <c r="E96" s="28" t="s">
        <v>11</v>
      </c>
      <c r="F96" s="28" t="s">
        <v>13</v>
      </c>
      <c r="G96" s="15">
        <v>2020</v>
      </c>
      <c r="H96" s="22"/>
      <c r="I96" s="23">
        <f aca="true" t="shared" si="12" ref="I96:I102">H96*$D$96</f>
        <v>0</v>
      </c>
      <c r="J96" s="23">
        <f t="shared" si="10"/>
        <v>0</v>
      </c>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ht="15.75">
      <c r="A97" s="26"/>
      <c r="B97" s="27"/>
      <c r="C97" s="28"/>
      <c r="D97" s="30"/>
      <c r="E97" s="28"/>
      <c r="F97" s="32"/>
      <c r="G97" s="15">
        <v>2021</v>
      </c>
      <c r="H97" s="22">
        <v>2</v>
      </c>
      <c r="I97" s="23">
        <f t="shared" si="12"/>
        <v>16000</v>
      </c>
      <c r="J97" s="23">
        <f t="shared" si="10"/>
        <v>16000</v>
      </c>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ht="18.75" customHeight="1">
      <c r="A98" s="26"/>
      <c r="B98" s="27"/>
      <c r="C98" s="28"/>
      <c r="D98" s="30"/>
      <c r="E98" s="28"/>
      <c r="F98" s="32"/>
      <c r="G98" s="15">
        <v>2022</v>
      </c>
      <c r="H98" s="22">
        <v>2</v>
      </c>
      <c r="I98" s="23">
        <f t="shared" si="12"/>
        <v>16000</v>
      </c>
      <c r="J98" s="23">
        <f t="shared" si="10"/>
        <v>16000</v>
      </c>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ht="42.75" customHeight="1" hidden="1">
      <c r="A99" s="26"/>
      <c r="B99" s="27"/>
      <c r="C99" s="28"/>
      <c r="D99" s="30"/>
      <c r="E99" s="28"/>
      <c r="F99" s="32"/>
      <c r="G99" s="15">
        <v>2022</v>
      </c>
      <c r="H99" s="22"/>
      <c r="I99" s="23">
        <f t="shared" si="12"/>
        <v>0</v>
      </c>
      <c r="J99" s="23">
        <f t="shared" si="10"/>
        <v>0</v>
      </c>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ht="42.75" customHeight="1" hidden="1">
      <c r="A100" s="26"/>
      <c r="B100" s="27"/>
      <c r="C100" s="28"/>
      <c r="D100" s="30"/>
      <c r="E100" s="28"/>
      <c r="F100" s="32"/>
      <c r="G100" s="15">
        <v>2023</v>
      </c>
      <c r="H100" s="22"/>
      <c r="I100" s="23">
        <f t="shared" si="12"/>
        <v>0</v>
      </c>
      <c r="J100" s="23">
        <f t="shared" si="10"/>
        <v>0</v>
      </c>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row>
    <row r="101" spans="1:35" ht="18.75" customHeight="1">
      <c r="A101" s="26"/>
      <c r="B101" s="27"/>
      <c r="C101" s="28"/>
      <c r="D101" s="30"/>
      <c r="E101" s="28"/>
      <c r="F101" s="32"/>
      <c r="G101" s="15">
        <v>2023</v>
      </c>
      <c r="H101" s="22">
        <v>2</v>
      </c>
      <c r="I101" s="23">
        <f t="shared" si="12"/>
        <v>16000</v>
      </c>
      <c r="J101" s="23">
        <f t="shared" si="10"/>
        <v>16000</v>
      </c>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row>
    <row r="102" spans="1:35" ht="20.25" customHeight="1">
      <c r="A102" s="26"/>
      <c r="B102" s="27"/>
      <c r="C102" s="28"/>
      <c r="D102" s="31"/>
      <c r="E102" s="28"/>
      <c r="F102" s="32"/>
      <c r="G102" s="11">
        <v>2024</v>
      </c>
      <c r="H102" s="12">
        <v>2</v>
      </c>
      <c r="I102" s="13">
        <f t="shared" si="12"/>
        <v>16000</v>
      </c>
      <c r="J102" s="23">
        <f t="shared" si="10"/>
        <v>16000</v>
      </c>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row>
    <row r="103" spans="1:35" s="4" customFormat="1" ht="15.75">
      <c r="A103" s="43">
        <v>2</v>
      </c>
      <c r="B103" s="45" t="s">
        <v>38</v>
      </c>
      <c r="C103" s="32" t="s">
        <v>10</v>
      </c>
      <c r="D103" s="46"/>
      <c r="E103" s="32" t="s">
        <v>11</v>
      </c>
      <c r="F103" s="32" t="s">
        <v>13</v>
      </c>
      <c r="G103" s="18">
        <v>2020</v>
      </c>
      <c r="H103" s="20"/>
      <c r="I103" s="21">
        <f aca="true" t="shared" si="13" ref="I103:I109">I110+I117+I124+I131+I138+I145+I152+I159+I166+I173+I180+I187</f>
        <v>57980</v>
      </c>
      <c r="J103" s="21">
        <f t="shared" si="10"/>
        <v>57980</v>
      </c>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row>
    <row r="104" spans="1:35" s="4" customFormat="1" ht="15.75">
      <c r="A104" s="43"/>
      <c r="B104" s="45"/>
      <c r="C104" s="32"/>
      <c r="D104" s="47"/>
      <c r="E104" s="32"/>
      <c r="F104" s="32"/>
      <c r="G104" s="18">
        <v>2021</v>
      </c>
      <c r="H104" s="20"/>
      <c r="I104" s="21">
        <f t="shared" si="13"/>
        <v>1157500</v>
      </c>
      <c r="J104" s="21">
        <f t="shared" si="10"/>
        <v>1157500</v>
      </c>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row>
    <row r="105" spans="1:35" s="4" customFormat="1" ht="25.5" customHeight="1">
      <c r="A105" s="43"/>
      <c r="B105" s="45"/>
      <c r="C105" s="32"/>
      <c r="D105" s="47"/>
      <c r="E105" s="32"/>
      <c r="F105" s="32"/>
      <c r="G105" s="18">
        <v>2022</v>
      </c>
      <c r="H105" s="20"/>
      <c r="I105" s="21">
        <f t="shared" si="13"/>
        <v>1157500</v>
      </c>
      <c r="J105" s="21">
        <f t="shared" si="10"/>
        <v>1157500</v>
      </c>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row>
    <row r="106" spans="1:35" s="4" customFormat="1" ht="42.75" customHeight="1" hidden="1">
      <c r="A106" s="43"/>
      <c r="B106" s="45"/>
      <c r="C106" s="32"/>
      <c r="D106" s="47"/>
      <c r="E106" s="32"/>
      <c r="F106" s="32"/>
      <c r="G106" s="18">
        <v>2022</v>
      </c>
      <c r="H106" s="20"/>
      <c r="I106" s="21">
        <f t="shared" si="13"/>
        <v>40000</v>
      </c>
      <c r="J106" s="21">
        <f t="shared" si="10"/>
        <v>40000</v>
      </c>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row>
    <row r="107" spans="1:35" s="4" customFormat="1" ht="42.75" customHeight="1" hidden="1">
      <c r="A107" s="43"/>
      <c r="B107" s="45"/>
      <c r="C107" s="32"/>
      <c r="D107" s="47"/>
      <c r="E107" s="32"/>
      <c r="F107" s="32"/>
      <c r="G107" s="18">
        <v>2023</v>
      </c>
      <c r="H107" s="20"/>
      <c r="I107" s="21">
        <f t="shared" si="13"/>
        <v>40000</v>
      </c>
      <c r="J107" s="21">
        <f t="shared" si="10"/>
        <v>40000</v>
      </c>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row>
    <row r="108" spans="1:35" s="4" customFormat="1" ht="27.75" customHeight="1">
      <c r="A108" s="43"/>
      <c r="B108" s="45"/>
      <c r="C108" s="32"/>
      <c r="D108" s="47"/>
      <c r="E108" s="32"/>
      <c r="F108" s="32"/>
      <c r="G108" s="18">
        <v>2023</v>
      </c>
      <c r="H108" s="20"/>
      <c r="I108" s="21">
        <f t="shared" si="13"/>
        <v>1157500</v>
      </c>
      <c r="J108" s="21">
        <f t="shared" si="10"/>
        <v>1157500</v>
      </c>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row>
    <row r="109" spans="1:35" s="4" customFormat="1" ht="20.25" customHeight="1">
      <c r="A109" s="43"/>
      <c r="B109" s="45"/>
      <c r="C109" s="32"/>
      <c r="D109" s="48"/>
      <c r="E109" s="32"/>
      <c r="F109" s="32"/>
      <c r="G109" s="18">
        <v>2024</v>
      </c>
      <c r="H109" s="20"/>
      <c r="I109" s="21">
        <f t="shared" si="13"/>
        <v>1162500</v>
      </c>
      <c r="J109" s="21">
        <f t="shared" si="10"/>
        <v>1162500</v>
      </c>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row>
    <row r="110" spans="1:35" ht="15.75">
      <c r="A110" s="26" t="s">
        <v>39</v>
      </c>
      <c r="B110" s="27" t="s">
        <v>40</v>
      </c>
      <c r="C110" s="28" t="s">
        <v>10</v>
      </c>
      <c r="D110" s="29" t="s">
        <v>47</v>
      </c>
      <c r="E110" s="28" t="s">
        <v>100</v>
      </c>
      <c r="F110" s="28" t="s">
        <v>13</v>
      </c>
      <c r="G110" s="15">
        <v>2020</v>
      </c>
      <c r="H110" s="22">
        <v>3</v>
      </c>
      <c r="I110" s="23">
        <f>18000-20</f>
        <v>17980</v>
      </c>
      <c r="J110" s="23">
        <f t="shared" si="10"/>
        <v>17980</v>
      </c>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row>
    <row r="111" spans="1:35" ht="15.75">
      <c r="A111" s="26"/>
      <c r="B111" s="27"/>
      <c r="C111" s="28"/>
      <c r="D111" s="30"/>
      <c r="E111" s="28"/>
      <c r="F111" s="32"/>
      <c r="G111" s="15">
        <v>2021</v>
      </c>
      <c r="H111" s="22">
        <v>10</v>
      </c>
      <c r="I111" s="23">
        <f aca="true" t="shared" si="14" ref="I111:I116">H111*1000*12</f>
        <v>120000</v>
      </c>
      <c r="J111" s="23">
        <f t="shared" si="10"/>
        <v>120000</v>
      </c>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row>
    <row r="112" spans="1:35" ht="19.5" customHeight="1">
      <c r="A112" s="26"/>
      <c r="B112" s="27"/>
      <c r="C112" s="28"/>
      <c r="D112" s="30"/>
      <c r="E112" s="28"/>
      <c r="F112" s="32"/>
      <c r="G112" s="15">
        <v>2022</v>
      </c>
      <c r="H112" s="22">
        <v>10</v>
      </c>
      <c r="I112" s="23">
        <f t="shared" si="14"/>
        <v>120000</v>
      </c>
      <c r="J112" s="23">
        <f t="shared" si="10"/>
        <v>120000</v>
      </c>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row>
    <row r="113" spans="1:35" ht="42.75" customHeight="1" hidden="1">
      <c r="A113" s="26"/>
      <c r="B113" s="27"/>
      <c r="C113" s="28"/>
      <c r="D113" s="30"/>
      <c r="E113" s="28"/>
      <c r="F113" s="32"/>
      <c r="G113" s="15">
        <v>2022</v>
      </c>
      <c r="H113" s="22"/>
      <c r="I113" s="23">
        <f t="shared" si="14"/>
        <v>0</v>
      </c>
      <c r="J113" s="23">
        <f t="shared" si="10"/>
        <v>0</v>
      </c>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row>
    <row r="114" spans="1:35" ht="42.75" customHeight="1" hidden="1">
      <c r="A114" s="26"/>
      <c r="B114" s="27"/>
      <c r="C114" s="28"/>
      <c r="D114" s="30"/>
      <c r="E114" s="28"/>
      <c r="F114" s="32"/>
      <c r="G114" s="15">
        <v>2023</v>
      </c>
      <c r="H114" s="22"/>
      <c r="I114" s="23">
        <f t="shared" si="14"/>
        <v>0</v>
      </c>
      <c r="J114" s="23">
        <f t="shared" si="10"/>
        <v>0</v>
      </c>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row>
    <row r="115" spans="1:35" ht="19.5" customHeight="1">
      <c r="A115" s="26"/>
      <c r="B115" s="27"/>
      <c r="C115" s="28"/>
      <c r="D115" s="30"/>
      <c r="E115" s="28"/>
      <c r="F115" s="32"/>
      <c r="G115" s="15">
        <v>2023</v>
      </c>
      <c r="H115" s="22">
        <v>10</v>
      </c>
      <c r="I115" s="23">
        <f t="shared" si="14"/>
        <v>120000</v>
      </c>
      <c r="J115" s="23">
        <f t="shared" si="10"/>
        <v>120000</v>
      </c>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row>
    <row r="116" spans="1:35" ht="20.25" customHeight="1">
      <c r="A116" s="26"/>
      <c r="B116" s="27"/>
      <c r="C116" s="28"/>
      <c r="D116" s="31"/>
      <c r="E116" s="28"/>
      <c r="F116" s="32"/>
      <c r="G116" s="11">
        <v>2024</v>
      </c>
      <c r="H116" s="12">
        <v>10</v>
      </c>
      <c r="I116" s="23">
        <f t="shared" si="14"/>
        <v>120000</v>
      </c>
      <c r="J116" s="23">
        <f t="shared" si="10"/>
        <v>120000</v>
      </c>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row>
    <row r="117" spans="1:35" ht="15.75">
      <c r="A117" s="26" t="s">
        <v>41</v>
      </c>
      <c r="B117" s="27" t="s">
        <v>42</v>
      </c>
      <c r="C117" s="28" t="s">
        <v>10</v>
      </c>
      <c r="D117" s="29" t="s">
        <v>47</v>
      </c>
      <c r="E117" s="28" t="s">
        <v>100</v>
      </c>
      <c r="F117" s="28" t="s">
        <v>13</v>
      </c>
      <c r="G117" s="15">
        <v>2020</v>
      </c>
      <c r="H117" s="22"/>
      <c r="I117" s="23">
        <f>H117*1000</f>
        <v>0</v>
      </c>
      <c r="J117" s="23">
        <f t="shared" si="10"/>
        <v>0</v>
      </c>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row>
    <row r="118" spans="1:35" ht="15.75">
      <c r="A118" s="26"/>
      <c r="B118" s="27"/>
      <c r="C118" s="28"/>
      <c r="D118" s="30"/>
      <c r="E118" s="28"/>
      <c r="F118" s="32"/>
      <c r="G118" s="15">
        <v>2021</v>
      </c>
      <c r="H118" s="22">
        <v>15</v>
      </c>
      <c r="I118" s="23">
        <f aca="true" t="shared" si="15" ref="I118:I123">H118*1000</f>
        <v>15000</v>
      </c>
      <c r="J118" s="23">
        <f t="shared" si="10"/>
        <v>15000</v>
      </c>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row>
    <row r="119" spans="1:35" ht="25.5" customHeight="1">
      <c r="A119" s="26"/>
      <c r="B119" s="27"/>
      <c r="C119" s="28"/>
      <c r="D119" s="30"/>
      <c r="E119" s="28"/>
      <c r="F119" s="32"/>
      <c r="G119" s="15">
        <v>2022</v>
      </c>
      <c r="H119" s="22">
        <v>15</v>
      </c>
      <c r="I119" s="23">
        <f t="shared" si="15"/>
        <v>15000</v>
      </c>
      <c r="J119" s="23">
        <f t="shared" si="10"/>
        <v>15000</v>
      </c>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row>
    <row r="120" spans="1:35" ht="42.75" customHeight="1" hidden="1">
      <c r="A120" s="26"/>
      <c r="B120" s="27"/>
      <c r="C120" s="28"/>
      <c r="D120" s="30"/>
      <c r="E120" s="28"/>
      <c r="F120" s="32"/>
      <c r="G120" s="15">
        <v>2022</v>
      </c>
      <c r="H120" s="22"/>
      <c r="I120" s="23">
        <f t="shared" si="15"/>
        <v>0</v>
      </c>
      <c r="J120" s="23">
        <f t="shared" si="10"/>
        <v>0</v>
      </c>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row>
    <row r="121" spans="1:35" ht="42.75" customHeight="1" hidden="1">
      <c r="A121" s="26"/>
      <c r="B121" s="27"/>
      <c r="C121" s="28"/>
      <c r="D121" s="30"/>
      <c r="E121" s="28"/>
      <c r="F121" s="32"/>
      <c r="G121" s="15">
        <v>2023</v>
      </c>
      <c r="H121" s="22"/>
      <c r="I121" s="23">
        <f t="shared" si="15"/>
        <v>0</v>
      </c>
      <c r="J121" s="23">
        <f t="shared" si="10"/>
        <v>0</v>
      </c>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row>
    <row r="122" spans="1:35" ht="27.75" customHeight="1">
      <c r="A122" s="26"/>
      <c r="B122" s="27"/>
      <c r="C122" s="28"/>
      <c r="D122" s="30"/>
      <c r="E122" s="28"/>
      <c r="F122" s="32"/>
      <c r="G122" s="15">
        <v>2023</v>
      </c>
      <c r="H122" s="22">
        <v>15</v>
      </c>
      <c r="I122" s="23">
        <f t="shared" si="15"/>
        <v>15000</v>
      </c>
      <c r="J122" s="23">
        <f t="shared" si="10"/>
        <v>15000</v>
      </c>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row>
    <row r="123" spans="1:35" ht="20.25" customHeight="1">
      <c r="A123" s="26"/>
      <c r="B123" s="27"/>
      <c r="C123" s="28"/>
      <c r="D123" s="31"/>
      <c r="E123" s="28"/>
      <c r="F123" s="32"/>
      <c r="G123" s="15">
        <v>2024</v>
      </c>
      <c r="H123" s="22">
        <v>20</v>
      </c>
      <c r="I123" s="23">
        <f t="shared" si="15"/>
        <v>20000</v>
      </c>
      <c r="J123" s="23">
        <f t="shared" si="10"/>
        <v>20000</v>
      </c>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row>
    <row r="124" spans="1:35" ht="15.75">
      <c r="A124" s="26" t="s">
        <v>43</v>
      </c>
      <c r="B124" s="27" t="s">
        <v>117</v>
      </c>
      <c r="C124" s="28" t="s">
        <v>10</v>
      </c>
      <c r="D124" s="29" t="s">
        <v>48</v>
      </c>
      <c r="E124" s="28" t="s">
        <v>100</v>
      </c>
      <c r="F124" s="28" t="s">
        <v>13</v>
      </c>
      <c r="G124" s="15">
        <v>2020</v>
      </c>
      <c r="H124" s="22">
        <v>20</v>
      </c>
      <c r="I124" s="23">
        <f>H124*2000</f>
        <v>40000</v>
      </c>
      <c r="J124" s="23">
        <f t="shared" si="10"/>
        <v>40000</v>
      </c>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row>
    <row r="125" spans="1:35" ht="15.75">
      <c r="A125" s="26"/>
      <c r="B125" s="27"/>
      <c r="C125" s="28"/>
      <c r="D125" s="30"/>
      <c r="E125" s="28"/>
      <c r="F125" s="32"/>
      <c r="G125" s="15">
        <v>2021</v>
      </c>
      <c r="H125" s="22">
        <v>90</v>
      </c>
      <c r="I125" s="23">
        <f aca="true" t="shared" si="16" ref="I125:I130">H125*2000</f>
        <v>180000</v>
      </c>
      <c r="J125" s="23">
        <f t="shared" si="10"/>
        <v>180000</v>
      </c>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row>
    <row r="126" spans="1:35" ht="25.5" customHeight="1">
      <c r="A126" s="26"/>
      <c r="B126" s="27"/>
      <c r="C126" s="28"/>
      <c r="D126" s="30"/>
      <c r="E126" s="28"/>
      <c r="F126" s="32"/>
      <c r="G126" s="15">
        <v>2022</v>
      </c>
      <c r="H126" s="22">
        <v>90</v>
      </c>
      <c r="I126" s="23">
        <f t="shared" si="16"/>
        <v>180000</v>
      </c>
      <c r="J126" s="23">
        <f t="shared" si="10"/>
        <v>180000</v>
      </c>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row>
    <row r="127" spans="1:35" ht="42.75" customHeight="1" hidden="1">
      <c r="A127" s="26"/>
      <c r="B127" s="27"/>
      <c r="C127" s="28"/>
      <c r="D127" s="30"/>
      <c r="E127" s="28"/>
      <c r="F127" s="32"/>
      <c r="G127" s="15">
        <v>2022</v>
      </c>
      <c r="H127" s="22"/>
      <c r="I127" s="23">
        <f t="shared" si="16"/>
        <v>0</v>
      </c>
      <c r="J127" s="23">
        <f t="shared" si="10"/>
        <v>0</v>
      </c>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row>
    <row r="128" spans="1:35" ht="42.75" customHeight="1" hidden="1">
      <c r="A128" s="26"/>
      <c r="B128" s="27"/>
      <c r="C128" s="28"/>
      <c r="D128" s="30"/>
      <c r="E128" s="28"/>
      <c r="F128" s="32"/>
      <c r="G128" s="15">
        <v>2023</v>
      </c>
      <c r="H128" s="22"/>
      <c r="I128" s="23">
        <f t="shared" si="16"/>
        <v>0</v>
      </c>
      <c r="J128" s="23">
        <f t="shared" si="10"/>
        <v>0</v>
      </c>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row>
    <row r="129" spans="1:35" ht="23.25" customHeight="1">
      <c r="A129" s="26"/>
      <c r="B129" s="27"/>
      <c r="C129" s="28"/>
      <c r="D129" s="30"/>
      <c r="E129" s="28"/>
      <c r="F129" s="32"/>
      <c r="G129" s="15">
        <v>2023</v>
      </c>
      <c r="H129" s="22">
        <v>90</v>
      </c>
      <c r="I129" s="23">
        <f t="shared" si="16"/>
        <v>180000</v>
      </c>
      <c r="J129" s="23">
        <f t="shared" si="10"/>
        <v>180000</v>
      </c>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row>
    <row r="130" spans="1:35" ht="20.25" customHeight="1">
      <c r="A130" s="26"/>
      <c r="B130" s="27"/>
      <c r="C130" s="28"/>
      <c r="D130" s="31"/>
      <c r="E130" s="28"/>
      <c r="F130" s="32"/>
      <c r="G130" s="15">
        <v>2024</v>
      </c>
      <c r="H130" s="22">
        <v>90</v>
      </c>
      <c r="I130" s="23">
        <f t="shared" si="16"/>
        <v>180000</v>
      </c>
      <c r="J130" s="23">
        <f t="shared" si="10"/>
        <v>180000</v>
      </c>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row>
    <row r="131" spans="1:35" ht="15.75">
      <c r="A131" s="26" t="s">
        <v>44</v>
      </c>
      <c r="B131" s="27" t="s">
        <v>45</v>
      </c>
      <c r="C131" s="28" t="s">
        <v>10</v>
      </c>
      <c r="D131" s="29" t="s">
        <v>47</v>
      </c>
      <c r="E131" s="28" t="s">
        <v>100</v>
      </c>
      <c r="F131" s="28" t="s">
        <v>13</v>
      </c>
      <c r="G131" s="15">
        <v>2020</v>
      </c>
      <c r="H131" s="22"/>
      <c r="I131" s="23">
        <f>H131*1000*12</f>
        <v>0</v>
      </c>
      <c r="J131" s="23">
        <f t="shared" si="10"/>
        <v>0</v>
      </c>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row>
    <row r="132" spans="1:35" ht="15.75">
      <c r="A132" s="26"/>
      <c r="B132" s="27"/>
      <c r="C132" s="28"/>
      <c r="D132" s="30"/>
      <c r="E132" s="28"/>
      <c r="F132" s="32"/>
      <c r="G132" s="15">
        <v>2021</v>
      </c>
      <c r="H132" s="22">
        <v>20</v>
      </c>
      <c r="I132" s="23">
        <f aca="true" t="shared" si="17" ref="I132:I137">H132*1000*12</f>
        <v>240000</v>
      </c>
      <c r="J132" s="23">
        <f t="shared" si="10"/>
        <v>240000</v>
      </c>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row>
    <row r="133" spans="1:35" ht="25.5" customHeight="1">
      <c r="A133" s="26"/>
      <c r="B133" s="27"/>
      <c r="C133" s="28"/>
      <c r="D133" s="30"/>
      <c r="E133" s="28"/>
      <c r="F133" s="32"/>
      <c r="G133" s="15">
        <v>2022</v>
      </c>
      <c r="H133" s="22">
        <v>20</v>
      </c>
      <c r="I133" s="23">
        <f t="shared" si="17"/>
        <v>240000</v>
      </c>
      <c r="J133" s="23">
        <f t="shared" si="10"/>
        <v>240000</v>
      </c>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row>
    <row r="134" spans="1:35" ht="42.75" customHeight="1" hidden="1">
      <c r="A134" s="26"/>
      <c r="B134" s="27"/>
      <c r="C134" s="28"/>
      <c r="D134" s="30"/>
      <c r="E134" s="28"/>
      <c r="F134" s="32"/>
      <c r="G134" s="15">
        <v>2022</v>
      </c>
      <c r="H134" s="22"/>
      <c r="I134" s="23">
        <f t="shared" si="17"/>
        <v>0</v>
      </c>
      <c r="J134" s="23">
        <f t="shared" si="10"/>
        <v>0</v>
      </c>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row>
    <row r="135" spans="1:35" ht="42.75" customHeight="1" hidden="1">
      <c r="A135" s="26"/>
      <c r="B135" s="27"/>
      <c r="C135" s="28"/>
      <c r="D135" s="30"/>
      <c r="E135" s="28"/>
      <c r="F135" s="32"/>
      <c r="G135" s="15">
        <v>2023</v>
      </c>
      <c r="H135" s="22"/>
      <c r="I135" s="23">
        <f t="shared" si="17"/>
        <v>0</v>
      </c>
      <c r="J135" s="23">
        <f t="shared" si="10"/>
        <v>0</v>
      </c>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row>
    <row r="136" spans="1:35" ht="22.5" customHeight="1">
      <c r="A136" s="26"/>
      <c r="B136" s="27"/>
      <c r="C136" s="28"/>
      <c r="D136" s="30"/>
      <c r="E136" s="28"/>
      <c r="F136" s="32"/>
      <c r="G136" s="15">
        <v>2023</v>
      </c>
      <c r="H136" s="22">
        <v>20</v>
      </c>
      <c r="I136" s="23">
        <f>H136*1000*12</f>
        <v>240000</v>
      </c>
      <c r="J136" s="23">
        <f t="shared" si="10"/>
        <v>240000</v>
      </c>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row>
    <row r="137" spans="1:35" ht="20.25" customHeight="1">
      <c r="A137" s="26"/>
      <c r="B137" s="27"/>
      <c r="C137" s="28"/>
      <c r="D137" s="31"/>
      <c r="E137" s="28"/>
      <c r="F137" s="32"/>
      <c r="G137" s="15">
        <v>2024</v>
      </c>
      <c r="H137" s="22">
        <v>20</v>
      </c>
      <c r="I137" s="23">
        <f t="shared" si="17"/>
        <v>240000</v>
      </c>
      <c r="J137" s="23">
        <f t="shared" si="10"/>
        <v>240000</v>
      </c>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row>
    <row r="138" spans="1:35" ht="15.75">
      <c r="A138" s="26" t="s">
        <v>46</v>
      </c>
      <c r="B138" s="27" t="s">
        <v>50</v>
      </c>
      <c r="C138" s="28" t="s">
        <v>10</v>
      </c>
      <c r="D138" s="29" t="s">
        <v>49</v>
      </c>
      <c r="E138" s="28" t="s">
        <v>100</v>
      </c>
      <c r="F138" s="28" t="s">
        <v>13</v>
      </c>
      <c r="G138" s="15">
        <v>2020</v>
      </c>
      <c r="H138" s="22"/>
      <c r="I138" s="23">
        <f aca="true" t="shared" si="18" ref="I138:I144">H138*1500*12</f>
        <v>0</v>
      </c>
      <c r="J138" s="23">
        <f t="shared" si="10"/>
        <v>0</v>
      </c>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row>
    <row r="139" spans="1:35" ht="15.75">
      <c r="A139" s="26"/>
      <c r="B139" s="27"/>
      <c r="C139" s="28"/>
      <c r="D139" s="30"/>
      <c r="E139" s="28"/>
      <c r="F139" s="32"/>
      <c r="G139" s="15">
        <v>2021</v>
      </c>
      <c r="H139" s="22">
        <v>20</v>
      </c>
      <c r="I139" s="23">
        <f t="shared" si="18"/>
        <v>360000</v>
      </c>
      <c r="J139" s="23">
        <f t="shared" si="10"/>
        <v>360000</v>
      </c>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row>
    <row r="140" spans="1:35" ht="17.25" customHeight="1">
      <c r="A140" s="26"/>
      <c r="B140" s="27"/>
      <c r="C140" s="28"/>
      <c r="D140" s="30"/>
      <c r="E140" s="28"/>
      <c r="F140" s="32"/>
      <c r="G140" s="15">
        <v>2022</v>
      </c>
      <c r="H140" s="22">
        <v>20</v>
      </c>
      <c r="I140" s="23">
        <f t="shared" si="18"/>
        <v>360000</v>
      </c>
      <c r="J140" s="23">
        <f t="shared" si="10"/>
        <v>360000</v>
      </c>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row>
    <row r="141" spans="1:35" ht="42.75" customHeight="1" hidden="1">
      <c r="A141" s="26"/>
      <c r="B141" s="27"/>
      <c r="C141" s="28"/>
      <c r="D141" s="30"/>
      <c r="E141" s="28"/>
      <c r="F141" s="32"/>
      <c r="G141" s="15">
        <v>2022</v>
      </c>
      <c r="H141" s="22"/>
      <c r="I141" s="23">
        <f t="shared" si="18"/>
        <v>0</v>
      </c>
      <c r="J141" s="23">
        <f t="shared" si="10"/>
        <v>0</v>
      </c>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row>
    <row r="142" spans="1:35" ht="42.75" customHeight="1" hidden="1">
      <c r="A142" s="26"/>
      <c r="B142" s="27"/>
      <c r="C142" s="28"/>
      <c r="D142" s="30"/>
      <c r="E142" s="28"/>
      <c r="F142" s="32"/>
      <c r="G142" s="15">
        <v>2023</v>
      </c>
      <c r="H142" s="22"/>
      <c r="I142" s="23">
        <f t="shared" si="18"/>
        <v>0</v>
      </c>
      <c r="J142" s="23">
        <f t="shared" si="10"/>
        <v>0</v>
      </c>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row>
    <row r="143" spans="1:35" ht="20.25" customHeight="1">
      <c r="A143" s="26"/>
      <c r="B143" s="27"/>
      <c r="C143" s="28"/>
      <c r="D143" s="30"/>
      <c r="E143" s="28"/>
      <c r="F143" s="32"/>
      <c r="G143" s="15">
        <v>2023</v>
      </c>
      <c r="H143" s="22">
        <v>20</v>
      </c>
      <c r="I143" s="23">
        <f t="shared" si="18"/>
        <v>360000</v>
      </c>
      <c r="J143" s="23">
        <f aca="true" t="shared" si="19" ref="J143:J211">I143</f>
        <v>360000</v>
      </c>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row>
    <row r="144" spans="1:35" ht="20.25" customHeight="1">
      <c r="A144" s="26"/>
      <c r="B144" s="27"/>
      <c r="C144" s="28"/>
      <c r="D144" s="31"/>
      <c r="E144" s="28"/>
      <c r="F144" s="32"/>
      <c r="G144" s="15">
        <v>2024</v>
      </c>
      <c r="H144" s="22">
        <v>20</v>
      </c>
      <c r="I144" s="23">
        <f t="shared" si="18"/>
        <v>360000</v>
      </c>
      <c r="J144" s="23">
        <f t="shared" si="19"/>
        <v>360000</v>
      </c>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row>
    <row r="145" spans="1:35" ht="15.75">
      <c r="A145" s="26" t="s">
        <v>51</v>
      </c>
      <c r="B145" s="27" t="s">
        <v>52</v>
      </c>
      <c r="C145" s="28" t="s">
        <v>10</v>
      </c>
      <c r="D145" s="29">
        <v>25000</v>
      </c>
      <c r="E145" s="28" t="s">
        <v>100</v>
      </c>
      <c r="F145" s="28" t="s">
        <v>13</v>
      </c>
      <c r="G145" s="15">
        <v>2020</v>
      </c>
      <c r="H145" s="22"/>
      <c r="I145" s="23">
        <f aca="true" t="shared" si="20" ref="I145:I151">H145*$D$145</f>
        <v>0</v>
      </c>
      <c r="J145" s="23">
        <f t="shared" si="19"/>
        <v>0</v>
      </c>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row>
    <row r="146" spans="1:35" ht="15.75">
      <c r="A146" s="26"/>
      <c r="B146" s="27"/>
      <c r="C146" s="28"/>
      <c r="D146" s="30"/>
      <c r="E146" s="28"/>
      <c r="F146" s="32"/>
      <c r="G146" s="15">
        <v>2021</v>
      </c>
      <c r="H146" s="22">
        <v>1</v>
      </c>
      <c r="I146" s="23">
        <f t="shared" si="20"/>
        <v>25000</v>
      </c>
      <c r="J146" s="23">
        <f t="shared" si="19"/>
        <v>25000</v>
      </c>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row>
    <row r="147" spans="1:35" ht="19.5" customHeight="1">
      <c r="A147" s="26"/>
      <c r="B147" s="27"/>
      <c r="C147" s="28"/>
      <c r="D147" s="30"/>
      <c r="E147" s="28"/>
      <c r="F147" s="32"/>
      <c r="G147" s="15">
        <v>2022</v>
      </c>
      <c r="H147" s="22">
        <v>1</v>
      </c>
      <c r="I147" s="23">
        <f t="shared" si="20"/>
        <v>25000</v>
      </c>
      <c r="J147" s="23">
        <f t="shared" si="19"/>
        <v>25000</v>
      </c>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row>
    <row r="148" spans="1:35" ht="42.75" customHeight="1" hidden="1">
      <c r="A148" s="26"/>
      <c r="B148" s="27"/>
      <c r="C148" s="28"/>
      <c r="D148" s="30"/>
      <c r="E148" s="28"/>
      <c r="F148" s="32"/>
      <c r="G148" s="15">
        <v>2022</v>
      </c>
      <c r="H148" s="22"/>
      <c r="I148" s="23">
        <f t="shared" si="20"/>
        <v>0</v>
      </c>
      <c r="J148" s="23">
        <f t="shared" si="19"/>
        <v>0</v>
      </c>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row>
    <row r="149" spans="1:35" ht="42.75" customHeight="1" hidden="1">
      <c r="A149" s="26"/>
      <c r="B149" s="27"/>
      <c r="C149" s="28"/>
      <c r="D149" s="30"/>
      <c r="E149" s="28"/>
      <c r="F149" s="32"/>
      <c r="G149" s="15">
        <v>2023</v>
      </c>
      <c r="H149" s="22"/>
      <c r="I149" s="23">
        <f t="shared" si="20"/>
        <v>0</v>
      </c>
      <c r="J149" s="23">
        <f t="shared" si="19"/>
        <v>0</v>
      </c>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row>
    <row r="150" spans="1:35" ht="14.25" customHeight="1">
      <c r="A150" s="26"/>
      <c r="B150" s="27"/>
      <c r="C150" s="28"/>
      <c r="D150" s="30"/>
      <c r="E150" s="28"/>
      <c r="F150" s="32"/>
      <c r="G150" s="15">
        <v>2023</v>
      </c>
      <c r="H150" s="22">
        <v>1</v>
      </c>
      <c r="I150" s="23">
        <f t="shared" si="20"/>
        <v>25000</v>
      </c>
      <c r="J150" s="23">
        <f t="shared" si="19"/>
        <v>25000</v>
      </c>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row>
    <row r="151" spans="1:35" ht="12.75" customHeight="1">
      <c r="A151" s="26"/>
      <c r="B151" s="27"/>
      <c r="C151" s="28"/>
      <c r="D151" s="31"/>
      <c r="E151" s="28"/>
      <c r="F151" s="32"/>
      <c r="G151" s="15">
        <v>2024</v>
      </c>
      <c r="H151" s="22">
        <v>1</v>
      </c>
      <c r="I151" s="23">
        <f t="shared" si="20"/>
        <v>25000</v>
      </c>
      <c r="J151" s="23">
        <f t="shared" si="19"/>
        <v>25000</v>
      </c>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row>
    <row r="152" spans="1:35" ht="15.75">
      <c r="A152" s="26" t="s">
        <v>53</v>
      </c>
      <c r="B152" s="27" t="s">
        <v>54</v>
      </c>
      <c r="C152" s="28" t="s">
        <v>10</v>
      </c>
      <c r="D152" s="29" t="s">
        <v>49</v>
      </c>
      <c r="E152" s="28" t="s">
        <v>100</v>
      </c>
      <c r="F152" s="28" t="s">
        <v>13</v>
      </c>
      <c r="G152" s="15">
        <v>2020</v>
      </c>
      <c r="H152" s="22"/>
      <c r="I152" s="23">
        <f aca="true" t="shared" si="21" ref="I152:I158">H152*1500</f>
        <v>0</v>
      </c>
      <c r="J152" s="23">
        <f t="shared" si="19"/>
        <v>0</v>
      </c>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row>
    <row r="153" spans="1:35" ht="15.75">
      <c r="A153" s="26"/>
      <c r="B153" s="27"/>
      <c r="C153" s="28"/>
      <c r="D153" s="30"/>
      <c r="E153" s="28"/>
      <c r="F153" s="32"/>
      <c r="G153" s="15">
        <v>2021</v>
      </c>
      <c r="H153" s="22">
        <v>65</v>
      </c>
      <c r="I153" s="23">
        <f>H153*1500</f>
        <v>97500</v>
      </c>
      <c r="J153" s="23">
        <f t="shared" si="19"/>
        <v>97500</v>
      </c>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row>
    <row r="154" spans="1:35" ht="18.75" customHeight="1">
      <c r="A154" s="26"/>
      <c r="B154" s="27"/>
      <c r="C154" s="28"/>
      <c r="D154" s="30"/>
      <c r="E154" s="28"/>
      <c r="F154" s="32"/>
      <c r="G154" s="15">
        <v>2022</v>
      </c>
      <c r="H154" s="22">
        <v>65</v>
      </c>
      <c r="I154" s="23">
        <f t="shared" si="21"/>
        <v>97500</v>
      </c>
      <c r="J154" s="23">
        <f t="shared" si="19"/>
        <v>97500</v>
      </c>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row>
    <row r="155" spans="1:35" ht="42.75" customHeight="1" hidden="1">
      <c r="A155" s="26"/>
      <c r="B155" s="27"/>
      <c r="C155" s="28"/>
      <c r="D155" s="30"/>
      <c r="E155" s="28"/>
      <c r="F155" s="32"/>
      <c r="G155" s="15">
        <v>2022</v>
      </c>
      <c r="H155" s="22"/>
      <c r="I155" s="23">
        <f t="shared" si="21"/>
        <v>0</v>
      </c>
      <c r="J155" s="23">
        <f t="shared" si="19"/>
        <v>0</v>
      </c>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row>
    <row r="156" spans="1:35" ht="42.75" customHeight="1" hidden="1">
      <c r="A156" s="26"/>
      <c r="B156" s="27"/>
      <c r="C156" s="28"/>
      <c r="D156" s="30"/>
      <c r="E156" s="28"/>
      <c r="F156" s="32"/>
      <c r="G156" s="15">
        <v>2023</v>
      </c>
      <c r="H156" s="22"/>
      <c r="I156" s="23">
        <f t="shared" si="21"/>
        <v>0</v>
      </c>
      <c r="J156" s="23">
        <f t="shared" si="19"/>
        <v>0</v>
      </c>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row>
    <row r="157" spans="1:35" ht="20.25" customHeight="1">
      <c r="A157" s="26"/>
      <c r="B157" s="27"/>
      <c r="C157" s="28"/>
      <c r="D157" s="30"/>
      <c r="E157" s="28"/>
      <c r="F157" s="32"/>
      <c r="G157" s="15">
        <v>2023</v>
      </c>
      <c r="H157" s="22">
        <v>65</v>
      </c>
      <c r="I157" s="23">
        <f t="shared" si="21"/>
        <v>97500</v>
      </c>
      <c r="J157" s="23">
        <f t="shared" si="19"/>
        <v>97500</v>
      </c>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row>
    <row r="158" spans="1:35" ht="20.25" customHeight="1">
      <c r="A158" s="26"/>
      <c r="B158" s="27"/>
      <c r="C158" s="28"/>
      <c r="D158" s="31"/>
      <c r="E158" s="28"/>
      <c r="F158" s="32"/>
      <c r="G158" s="15">
        <v>2024</v>
      </c>
      <c r="H158" s="22">
        <v>65</v>
      </c>
      <c r="I158" s="23">
        <f t="shared" si="21"/>
        <v>97500</v>
      </c>
      <c r="J158" s="23">
        <f t="shared" si="19"/>
        <v>97500</v>
      </c>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ht="15.75">
      <c r="A159" s="26" t="s">
        <v>55</v>
      </c>
      <c r="B159" s="27" t="s">
        <v>56</v>
      </c>
      <c r="C159" s="28" t="s">
        <v>10</v>
      </c>
      <c r="D159" s="29" t="s">
        <v>57</v>
      </c>
      <c r="E159" s="28" t="s">
        <v>105</v>
      </c>
      <c r="F159" s="28" t="s">
        <v>13</v>
      </c>
      <c r="G159" s="15">
        <v>2020</v>
      </c>
      <c r="H159" s="22"/>
      <c r="I159" s="23">
        <f>H159*500</f>
        <v>0</v>
      </c>
      <c r="J159" s="23">
        <f t="shared" si="19"/>
        <v>0</v>
      </c>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ht="15.75">
      <c r="A160" s="26"/>
      <c r="B160" s="27"/>
      <c r="C160" s="28"/>
      <c r="D160" s="30"/>
      <c r="E160" s="28"/>
      <c r="F160" s="32"/>
      <c r="G160" s="15">
        <v>2021</v>
      </c>
      <c r="H160" s="22"/>
      <c r="I160" s="23">
        <f aca="true" t="shared" si="22" ref="I160:I165">H160*500</f>
        <v>0</v>
      </c>
      <c r="J160" s="23">
        <f t="shared" si="19"/>
        <v>0</v>
      </c>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row>
    <row r="161" spans="1:35" ht="22.5" customHeight="1">
      <c r="A161" s="26"/>
      <c r="B161" s="27"/>
      <c r="C161" s="28"/>
      <c r="D161" s="30"/>
      <c r="E161" s="28"/>
      <c r="F161" s="32"/>
      <c r="G161" s="15">
        <v>2022</v>
      </c>
      <c r="H161" s="22"/>
      <c r="I161" s="23">
        <f t="shared" si="22"/>
        <v>0</v>
      </c>
      <c r="J161" s="23">
        <f t="shared" si="19"/>
        <v>0</v>
      </c>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row>
    <row r="162" spans="1:35" ht="42.75" customHeight="1" hidden="1">
      <c r="A162" s="26"/>
      <c r="B162" s="27"/>
      <c r="C162" s="28"/>
      <c r="D162" s="30"/>
      <c r="E162" s="28"/>
      <c r="F162" s="32"/>
      <c r="G162" s="15">
        <v>2022</v>
      </c>
      <c r="H162" s="22"/>
      <c r="I162" s="23">
        <f t="shared" si="22"/>
        <v>0</v>
      </c>
      <c r="J162" s="23">
        <f t="shared" si="19"/>
        <v>0</v>
      </c>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row>
    <row r="163" spans="1:35" ht="42.75" customHeight="1" hidden="1">
      <c r="A163" s="26"/>
      <c r="B163" s="27"/>
      <c r="C163" s="28"/>
      <c r="D163" s="30"/>
      <c r="E163" s="28"/>
      <c r="F163" s="32"/>
      <c r="G163" s="15">
        <v>2023</v>
      </c>
      <c r="H163" s="22"/>
      <c r="I163" s="23">
        <f t="shared" si="22"/>
        <v>0</v>
      </c>
      <c r="J163" s="23">
        <f t="shared" si="19"/>
        <v>0</v>
      </c>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row>
    <row r="164" spans="1:35" ht="22.5" customHeight="1">
      <c r="A164" s="26"/>
      <c r="B164" s="27"/>
      <c r="C164" s="28"/>
      <c r="D164" s="30"/>
      <c r="E164" s="28"/>
      <c r="F164" s="32"/>
      <c r="G164" s="15">
        <v>2023</v>
      </c>
      <c r="H164" s="22"/>
      <c r="I164" s="23">
        <f t="shared" si="22"/>
        <v>0</v>
      </c>
      <c r="J164" s="23">
        <f t="shared" si="19"/>
        <v>0</v>
      </c>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row>
    <row r="165" spans="1:35" ht="20.25" customHeight="1">
      <c r="A165" s="26"/>
      <c r="B165" s="27"/>
      <c r="C165" s="28"/>
      <c r="D165" s="31"/>
      <c r="E165" s="28"/>
      <c r="F165" s="32"/>
      <c r="G165" s="15">
        <v>2024</v>
      </c>
      <c r="H165" s="22"/>
      <c r="I165" s="23">
        <f t="shared" si="22"/>
        <v>0</v>
      </c>
      <c r="J165" s="23">
        <f t="shared" si="19"/>
        <v>0</v>
      </c>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row>
    <row r="166" spans="1:35" ht="22.5" customHeight="1">
      <c r="A166" s="26" t="s">
        <v>58</v>
      </c>
      <c r="B166" s="27" t="s">
        <v>59</v>
      </c>
      <c r="C166" s="28" t="s">
        <v>10</v>
      </c>
      <c r="D166" s="29" t="s">
        <v>66</v>
      </c>
      <c r="E166" s="28" t="s">
        <v>102</v>
      </c>
      <c r="F166" s="28" t="s">
        <v>13</v>
      </c>
      <c r="G166" s="15">
        <v>2020</v>
      </c>
      <c r="H166" s="22"/>
      <c r="I166" s="23"/>
      <c r="J166" s="23">
        <f t="shared" si="19"/>
        <v>0</v>
      </c>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row>
    <row r="167" spans="1:35" ht="15.75">
      <c r="A167" s="26"/>
      <c r="B167" s="27"/>
      <c r="C167" s="28"/>
      <c r="D167" s="30"/>
      <c r="E167" s="28"/>
      <c r="F167" s="32"/>
      <c r="G167" s="15">
        <v>2021</v>
      </c>
      <c r="H167" s="22"/>
      <c r="I167" s="23">
        <v>40000</v>
      </c>
      <c r="J167" s="23">
        <f t="shared" si="19"/>
        <v>40000</v>
      </c>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row>
    <row r="168" spans="1:35" ht="18" customHeight="1">
      <c r="A168" s="26"/>
      <c r="B168" s="27"/>
      <c r="C168" s="28"/>
      <c r="D168" s="30"/>
      <c r="E168" s="28"/>
      <c r="F168" s="32"/>
      <c r="G168" s="15">
        <v>2022</v>
      </c>
      <c r="H168" s="22"/>
      <c r="I168" s="23">
        <v>40000</v>
      </c>
      <c r="J168" s="23">
        <f t="shared" si="19"/>
        <v>40000</v>
      </c>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row>
    <row r="169" spans="1:35" ht="42.75" customHeight="1" hidden="1">
      <c r="A169" s="26"/>
      <c r="B169" s="27"/>
      <c r="C169" s="28"/>
      <c r="D169" s="30"/>
      <c r="E169" s="28"/>
      <c r="F169" s="32"/>
      <c r="G169" s="15">
        <v>2022</v>
      </c>
      <c r="H169" s="22"/>
      <c r="I169" s="23">
        <v>40000</v>
      </c>
      <c r="J169" s="23">
        <f t="shared" si="19"/>
        <v>40000</v>
      </c>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row>
    <row r="170" spans="1:35" ht="42.75" customHeight="1" hidden="1">
      <c r="A170" s="26"/>
      <c r="B170" s="27"/>
      <c r="C170" s="28"/>
      <c r="D170" s="30"/>
      <c r="E170" s="28"/>
      <c r="F170" s="32"/>
      <c r="G170" s="15">
        <v>2023</v>
      </c>
      <c r="H170" s="22"/>
      <c r="I170" s="23">
        <v>40000</v>
      </c>
      <c r="J170" s="23">
        <f t="shared" si="19"/>
        <v>40000</v>
      </c>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row>
    <row r="171" spans="1:35" ht="13.5" customHeight="1">
      <c r="A171" s="26"/>
      <c r="B171" s="27"/>
      <c r="C171" s="28"/>
      <c r="D171" s="30"/>
      <c r="E171" s="28"/>
      <c r="F171" s="32"/>
      <c r="G171" s="15">
        <v>2023</v>
      </c>
      <c r="H171" s="22"/>
      <c r="I171" s="23">
        <v>40000</v>
      </c>
      <c r="J171" s="23">
        <f t="shared" si="19"/>
        <v>40000</v>
      </c>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row>
    <row r="172" spans="1:35" ht="20.25" customHeight="1">
      <c r="A172" s="26"/>
      <c r="B172" s="27"/>
      <c r="C172" s="28"/>
      <c r="D172" s="31"/>
      <c r="E172" s="28"/>
      <c r="F172" s="32"/>
      <c r="G172" s="15">
        <v>2024</v>
      </c>
      <c r="H172" s="22"/>
      <c r="I172" s="23">
        <v>40000</v>
      </c>
      <c r="J172" s="23">
        <f t="shared" si="19"/>
        <v>40000</v>
      </c>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row>
    <row r="173" spans="1:35" ht="15" customHeight="1">
      <c r="A173" s="26" t="s">
        <v>60</v>
      </c>
      <c r="B173" s="54" t="s">
        <v>63</v>
      </c>
      <c r="C173" s="28" t="s">
        <v>10</v>
      </c>
      <c r="D173" s="29" t="s">
        <v>48</v>
      </c>
      <c r="E173" s="28" t="s">
        <v>100</v>
      </c>
      <c r="F173" s="28" t="s">
        <v>13</v>
      </c>
      <c r="G173" s="15">
        <v>2020</v>
      </c>
      <c r="H173" s="22"/>
      <c r="I173" s="23">
        <f>H173*2000</f>
        <v>0</v>
      </c>
      <c r="J173" s="23">
        <f t="shared" si="19"/>
        <v>0</v>
      </c>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row>
    <row r="174" spans="1:35" ht="15.75">
      <c r="A174" s="26"/>
      <c r="B174" s="55"/>
      <c r="C174" s="28"/>
      <c r="D174" s="30"/>
      <c r="E174" s="28"/>
      <c r="F174" s="32"/>
      <c r="G174" s="15">
        <v>2021</v>
      </c>
      <c r="H174" s="22">
        <v>10</v>
      </c>
      <c r="I174" s="23">
        <f aca="true" t="shared" si="23" ref="I174:I179">H174*2000</f>
        <v>20000</v>
      </c>
      <c r="J174" s="23">
        <f t="shared" si="19"/>
        <v>20000</v>
      </c>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row>
    <row r="175" spans="1:35" ht="23.25" customHeight="1">
      <c r="A175" s="26"/>
      <c r="B175" s="55"/>
      <c r="C175" s="28"/>
      <c r="D175" s="30"/>
      <c r="E175" s="28"/>
      <c r="F175" s="32"/>
      <c r="G175" s="15">
        <v>2022</v>
      </c>
      <c r="H175" s="22">
        <v>10</v>
      </c>
      <c r="I175" s="23">
        <f t="shared" si="23"/>
        <v>20000</v>
      </c>
      <c r="J175" s="23">
        <f t="shared" si="19"/>
        <v>20000</v>
      </c>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row>
    <row r="176" spans="1:35" ht="42.75" customHeight="1" hidden="1">
      <c r="A176" s="26"/>
      <c r="B176" s="55"/>
      <c r="C176" s="28"/>
      <c r="D176" s="30"/>
      <c r="E176" s="28"/>
      <c r="F176" s="32"/>
      <c r="G176" s="15">
        <v>2022</v>
      </c>
      <c r="H176" s="22"/>
      <c r="I176" s="23">
        <f t="shared" si="23"/>
        <v>0</v>
      </c>
      <c r="J176" s="23">
        <f t="shared" si="19"/>
        <v>0</v>
      </c>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row>
    <row r="177" spans="1:35" ht="42.75" customHeight="1" hidden="1">
      <c r="A177" s="26"/>
      <c r="B177" s="55"/>
      <c r="C177" s="28"/>
      <c r="D177" s="30"/>
      <c r="E177" s="28"/>
      <c r="F177" s="32"/>
      <c r="G177" s="15">
        <v>2023</v>
      </c>
      <c r="H177" s="22"/>
      <c r="I177" s="23">
        <f t="shared" si="23"/>
        <v>0</v>
      </c>
      <c r="J177" s="23">
        <f t="shared" si="19"/>
        <v>0</v>
      </c>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row>
    <row r="178" spans="1:35" ht="18.75" customHeight="1">
      <c r="A178" s="26"/>
      <c r="B178" s="55"/>
      <c r="C178" s="28"/>
      <c r="D178" s="30"/>
      <c r="E178" s="28"/>
      <c r="F178" s="32"/>
      <c r="G178" s="15">
        <v>2023</v>
      </c>
      <c r="H178" s="22">
        <v>10</v>
      </c>
      <c r="I178" s="23">
        <f t="shared" si="23"/>
        <v>20000</v>
      </c>
      <c r="J178" s="23">
        <f t="shared" si="19"/>
        <v>20000</v>
      </c>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row>
    <row r="179" spans="1:35" ht="22.5" customHeight="1">
      <c r="A179" s="26"/>
      <c r="B179" s="56"/>
      <c r="C179" s="28"/>
      <c r="D179" s="31"/>
      <c r="E179" s="28"/>
      <c r="F179" s="32"/>
      <c r="G179" s="11">
        <v>2024</v>
      </c>
      <c r="H179" s="12">
        <v>10</v>
      </c>
      <c r="I179" s="23">
        <f t="shared" si="23"/>
        <v>20000</v>
      </c>
      <c r="J179" s="23">
        <f t="shared" si="19"/>
        <v>20000</v>
      </c>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row>
    <row r="180" spans="1:35" ht="15.75">
      <c r="A180" s="26" t="s">
        <v>61</v>
      </c>
      <c r="B180" s="27" t="s">
        <v>62</v>
      </c>
      <c r="C180" s="28" t="s">
        <v>10</v>
      </c>
      <c r="D180" s="29">
        <v>10000</v>
      </c>
      <c r="E180" s="28" t="s">
        <v>100</v>
      </c>
      <c r="F180" s="28" t="s">
        <v>13</v>
      </c>
      <c r="G180" s="15">
        <v>2020</v>
      </c>
      <c r="H180" s="22"/>
      <c r="I180" s="23">
        <f aca="true" t="shared" si="24" ref="I180:I186">H180*$D$180</f>
        <v>0</v>
      </c>
      <c r="J180" s="23">
        <f t="shared" si="19"/>
        <v>0</v>
      </c>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row>
    <row r="181" spans="1:35" ht="15.75">
      <c r="A181" s="26"/>
      <c r="B181" s="27"/>
      <c r="C181" s="28"/>
      <c r="D181" s="30"/>
      <c r="E181" s="28"/>
      <c r="F181" s="32"/>
      <c r="G181" s="15">
        <v>2021</v>
      </c>
      <c r="H181" s="22">
        <v>4</v>
      </c>
      <c r="I181" s="23">
        <f t="shared" si="24"/>
        <v>40000</v>
      </c>
      <c r="J181" s="23">
        <f t="shared" si="19"/>
        <v>40000</v>
      </c>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row>
    <row r="182" spans="1:35" ht="18" customHeight="1">
      <c r="A182" s="26"/>
      <c r="B182" s="27"/>
      <c r="C182" s="28"/>
      <c r="D182" s="30"/>
      <c r="E182" s="28"/>
      <c r="F182" s="32"/>
      <c r="G182" s="15">
        <v>2022</v>
      </c>
      <c r="H182" s="22">
        <v>4</v>
      </c>
      <c r="I182" s="23">
        <f t="shared" si="24"/>
        <v>40000</v>
      </c>
      <c r="J182" s="23">
        <f t="shared" si="19"/>
        <v>40000</v>
      </c>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row>
    <row r="183" spans="1:35" ht="42.75" customHeight="1" hidden="1">
      <c r="A183" s="26"/>
      <c r="B183" s="27"/>
      <c r="C183" s="28"/>
      <c r="D183" s="30"/>
      <c r="E183" s="28"/>
      <c r="F183" s="32"/>
      <c r="G183" s="15">
        <v>2022</v>
      </c>
      <c r="H183" s="22"/>
      <c r="I183" s="23">
        <f t="shared" si="24"/>
        <v>0</v>
      </c>
      <c r="J183" s="23">
        <f t="shared" si="19"/>
        <v>0</v>
      </c>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row>
    <row r="184" spans="1:35" ht="42.75" customHeight="1" hidden="1">
      <c r="A184" s="26"/>
      <c r="B184" s="27"/>
      <c r="C184" s="28"/>
      <c r="D184" s="30"/>
      <c r="E184" s="28"/>
      <c r="F184" s="32"/>
      <c r="G184" s="15">
        <v>2023</v>
      </c>
      <c r="H184" s="22"/>
      <c r="I184" s="23">
        <f t="shared" si="24"/>
        <v>0</v>
      </c>
      <c r="J184" s="23">
        <f t="shared" si="19"/>
        <v>0</v>
      </c>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row>
    <row r="185" spans="1:35" ht="20.25" customHeight="1">
      <c r="A185" s="26"/>
      <c r="B185" s="27"/>
      <c r="C185" s="28"/>
      <c r="D185" s="30"/>
      <c r="E185" s="28"/>
      <c r="F185" s="32"/>
      <c r="G185" s="15">
        <v>2023</v>
      </c>
      <c r="H185" s="22">
        <v>4</v>
      </c>
      <c r="I185" s="23">
        <f t="shared" si="24"/>
        <v>40000</v>
      </c>
      <c r="J185" s="23">
        <f t="shared" si="19"/>
        <v>40000</v>
      </c>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row>
    <row r="186" spans="1:35" ht="18" customHeight="1">
      <c r="A186" s="26"/>
      <c r="B186" s="27"/>
      <c r="C186" s="28"/>
      <c r="D186" s="31"/>
      <c r="E186" s="28"/>
      <c r="F186" s="32"/>
      <c r="G186" s="15">
        <v>2024</v>
      </c>
      <c r="H186" s="22">
        <v>4</v>
      </c>
      <c r="I186" s="23">
        <f t="shared" si="24"/>
        <v>40000</v>
      </c>
      <c r="J186" s="23">
        <f t="shared" si="19"/>
        <v>40000</v>
      </c>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row>
    <row r="187" spans="1:35" ht="15.75">
      <c r="A187" s="26" t="s">
        <v>64</v>
      </c>
      <c r="B187" s="27" t="s">
        <v>65</v>
      </c>
      <c r="C187" s="28" t="s">
        <v>10</v>
      </c>
      <c r="D187" s="29" t="s">
        <v>48</v>
      </c>
      <c r="E187" s="28" t="s">
        <v>100</v>
      </c>
      <c r="F187" s="28" t="s">
        <v>13</v>
      </c>
      <c r="G187" s="15">
        <v>2020</v>
      </c>
      <c r="H187" s="22"/>
      <c r="I187" s="23">
        <f aca="true" t="shared" si="25" ref="I187:I193">H187*2000</f>
        <v>0</v>
      </c>
      <c r="J187" s="23">
        <f t="shared" si="19"/>
        <v>0</v>
      </c>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row>
    <row r="188" spans="1:35" ht="15.75">
      <c r="A188" s="26"/>
      <c r="B188" s="27"/>
      <c r="C188" s="28"/>
      <c r="D188" s="30"/>
      <c r="E188" s="28"/>
      <c r="F188" s="32"/>
      <c r="G188" s="15">
        <v>2021</v>
      </c>
      <c r="H188" s="22">
        <v>10</v>
      </c>
      <c r="I188" s="23">
        <f t="shared" si="25"/>
        <v>20000</v>
      </c>
      <c r="J188" s="23">
        <f t="shared" si="19"/>
        <v>20000</v>
      </c>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row>
    <row r="189" spans="1:35" ht="18" customHeight="1">
      <c r="A189" s="26"/>
      <c r="B189" s="27"/>
      <c r="C189" s="28"/>
      <c r="D189" s="30"/>
      <c r="E189" s="28"/>
      <c r="F189" s="32"/>
      <c r="G189" s="15">
        <v>2022</v>
      </c>
      <c r="H189" s="22">
        <v>10</v>
      </c>
      <c r="I189" s="23">
        <f t="shared" si="25"/>
        <v>20000</v>
      </c>
      <c r="J189" s="23">
        <f t="shared" si="19"/>
        <v>20000</v>
      </c>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row>
    <row r="190" spans="1:35" ht="42.75" customHeight="1" hidden="1">
      <c r="A190" s="26"/>
      <c r="B190" s="27"/>
      <c r="C190" s="28"/>
      <c r="D190" s="30"/>
      <c r="E190" s="28"/>
      <c r="F190" s="32"/>
      <c r="G190" s="15">
        <v>2022</v>
      </c>
      <c r="H190" s="22"/>
      <c r="I190" s="23">
        <f t="shared" si="25"/>
        <v>0</v>
      </c>
      <c r="J190" s="23">
        <f t="shared" si="19"/>
        <v>0</v>
      </c>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row>
    <row r="191" spans="1:35" ht="42.75" customHeight="1" hidden="1">
      <c r="A191" s="26"/>
      <c r="B191" s="27"/>
      <c r="C191" s="28"/>
      <c r="D191" s="30"/>
      <c r="E191" s="28"/>
      <c r="F191" s="32"/>
      <c r="G191" s="15">
        <v>2023</v>
      </c>
      <c r="H191" s="22"/>
      <c r="I191" s="23">
        <f t="shared" si="25"/>
        <v>0</v>
      </c>
      <c r="J191" s="23">
        <f t="shared" si="19"/>
        <v>0</v>
      </c>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row>
    <row r="192" spans="1:35" ht="21.75" customHeight="1">
      <c r="A192" s="26"/>
      <c r="B192" s="27"/>
      <c r="C192" s="28"/>
      <c r="D192" s="30"/>
      <c r="E192" s="28"/>
      <c r="F192" s="32"/>
      <c r="G192" s="15">
        <v>2023</v>
      </c>
      <c r="H192" s="22">
        <v>10</v>
      </c>
      <c r="I192" s="23">
        <f t="shared" si="25"/>
        <v>20000</v>
      </c>
      <c r="J192" s="23">
        <f t="shared" si="19"/>
        <v>20000</v>
      </c>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row>
    <row r="193" spans="1:35" ht="20.25" customHeight="1">
      <c r="A193" s="26"/>
      <c r="B193" s="27"/>
      <c r="C193" s="28"/>
      <c r="D193" s="31"/>
      <c r="E193" s="28"/>
      <c r="F193" s="32"/>
      <c r="G193" s="15">
        <v>2024</v>
      </c>
      <c r="H193" s="22">
        <v>10</v>
      </c>
      <c r="I193" s="23">
        <f t="shared" si="25"/>
        <v>20000</v>
      </c>
      <c r="J193" s="23">
        <f t="shared" si="19"/>
        <v>20000</v>
      </c>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row>
    <row r="194" spans="1:35" ht="20.25" customHeight="1">
      <c r="A194" s="26" t="s">
        <v>121</v>
      </c>
      <c r="B194" s="27" t="s">
        <v>122</v>
      </c>
      <c r="C194" s="28" t="s">
        <v>10</v>
      </c>
      <c r="D194" s="29" t="s">
        <v>47</v>
      </c>
      <c r="E194" s="28" t="s">
        <v>100</v>
      </c>
      <c r="F194" s="28" t="s">
        <v>13</v>
      </c>
      <c r="G194" s="15">
        <v>2020</v>
      </c>
      <c r="H194" s="22"/>
      <c r="I194" s="23"/>
      <c r="J194" s="23"/>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row>
    <row r="195" spans="1:35" ht="20.25" customHeight="1">
      <c r="A195" s="26"/>
      <c r="B195" s="27"/>
      <c r="C195" s="28"/>
      <c r="D195" s="30"/>
      <c r="E195" s="28"/>
      <c r="F195" s="32"/>
      <c r="G195" s="15">
        <v>2021</v>
      </c>
      <c r="H195" s="22"/>
      <c r="I195" s="23"/>
      <c r="J195" s="23"/>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row>
    <row r="196" spans="1:35" ht="20.25" customHeight="1">
      <c r="A196" s="26"/>
      <c r="B196" s="27"/>
      <c r="C196" s="28"/>
      <c r="D196" s="30"/>
      <c r="E196" s="28"/>
      <c r="F196" s="32"/>
      <c r="G196" s="15">
        <v>2022</v>
      </c>
      <c r="H196" s="22">
        <v>30</v>
      </c>
      <c r="I196" s="23">
        <v>120000</v>
      </c>
      <c r="J196" s="23">
        <v>120000</v>
      </c>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row>
    <row r="197" spans="1:35" ht="20.25" customHeight="1">
      <c r="A197" s="26"/>
      <c r="B197" s="27"/>
      <c r="C197" s="28"/>
      <c r="D197" s="30"/>
      <c r="E197" s="28"/>
      <c r="F197" s="32"/>
      <c r="G197" s="15">
        <v>2023</v>
      </c>
      <c r="H197" s="22">
        <v>30</v>
      </c>
      <c r="I197" s="23">
        <v>360000</v>
      </c>
      <c r="J197" s="23">
        <f>I197</f>
        <v>360000</v>
      </c>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row>
    <row r="198" spans="1:35" ht="20.25" customHeight="1">
      <c r="A198" s="26"/>
      <c r="B198" s="27"/>
      <c r="C198" s="28"/>
      <c r="D198" s="31"/>
      <c r="E198" s="28"/>
      <c r="F198" s="32"/>
      <c r="G198" s="15">
        <v>2024</v>
      </c>
      <c r="H198" s="22">
        <v>30</v>
      </c>
      <c r="I198" s="23">
        <v>360000</v>
      </c>
      <c r="J198" s="23">
        <f>I198</f>
        <v>360000</v>
      </c>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row>
    <row r="199" spans="1:35" s="4" customFormat="1" ht="15.75">
      <c r="A199" s="43">
        <v>3</v>
      </c>
      <c r="B199" s="45" t="s">
        <v>112</v>
      </c>
      <c r="C199" s="32" t="s">
        <v>10</v>
      </c>
      <c r="D199" s="46"/>
      <c r="E199" s="32" t="s">
        <v>104</v>
      </c>
      <c r="F199" s="32" t="s">
        <v>13</v>
      </c>
      <c r="G199" s="18">
        <v>2020</v>
      </c>
      <c r="H199" s="20"/>
      <c r="I199" s="21">
        <f aca="true" t="shared" si="26" ref="I199:I205">I206+I213+I220+I227+I234+I241</f>
        <v>82560</v>
      </c>
      <c r="J199" s="21">
        <f t="shared" si="19"/>
        <v>82560</v>
      </c>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row>
    <row r="200" spans="1:35" s="4" customFormat="1" ht="15.75">
      <c r="A200" s="43"/>
      <c r="B200" s="45"/>
      <c r="C200" s="32"/>
      <c r="D200" s="47"/>
      <c r="E200" s="32"/>
      <c r="F200" s="32"/>
      <c r="G200" s="18">
        <v>2021</v>
      </c>
      <c r="H200" s="20"/>
      <c r="I200" s="21">
        <f t="shared" si="26"/>
        <v>247000</v>
      </c>
      <c r="J200" s="21">
        <f t="shared" si="19"/>
        <v>247000</v>
      </c>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row>
    <row r="201" spans="1:35" s="4" customFormat="1" ht="18" customHeight="1">
      <c r="A201" s="43"/>
      <c r="B201" s="45"/>
      <c r="C201" s="32"/>
      <c r="D201" s="47"/>
      <c r="E201" s="32"/>
      <c r="F201" s="32"/>
      <c r="G201" s="18">
        <v>2022</v>
      </c>
      <c r="H201" s="20"/>
      <c r="I201" s="21">
        <f t="shared" si="26"/>
        <v>247000</v>
      </c>
      <c r="J201" s="21">
        <f t="shared" si="19"/>
        <v>247000</v>
      </c>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row>
    <row r="202" spans="1:35" s="4" customFormat="1" ht="42.75" customHeight="1" hidden="1">
      <c r="A202" s="43"/>
      <c r="B202" s="45"/>
      <c r="C202" s="32"/>
      <c r="D202" s="47"/>
      <c r="E202" s="32"/>
      <c r="F202" s="32"/>
      <c r="G202" s="18">
        <v>2022</v>
      </c>
      <c r="H202" s="20"/>
      <c r="I202" s="21">
        <f t="shared" si="26"/>
        <v>16000</v>
      </c>
      <c r="J202" s="21">
        <f t="shared" si="19"/>
        <v>16000</v>
      </c>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row>
    <row r="203" spans="1:35" s="4" customFormat="1" ht="42.75" customHeight="1" hidden="1">
      <c r="A203" s="43"/>
      <c r="B203" s="45"/>
      <c r="C203" s="32"/>
      <c r="D203" s="47"/>
      <c r="E203" s="32"/>
      <c r="F203" s="32"/>
      <c r="G203" s="18">
        <v>2023</v>
      </c>
      <c r="H203" s="20"/>
      <c r="I203" s="21">
        <f t="shared" si="26"/>
        <v>16000</v>
      </c>
      <c r="J203" s="21">
        <f t="shared" si="19"/>
        <v>16000</v>
      </c>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row>
    <row r="204" spans="1:35" s="4" customFormat="1" ht="16.5" customHeight="1">
      <c r="A204" s="43"/>
      <c r="B204" s="45"/>
      <c r="C204" s="32"/>
      <c r="D204" s="47"/>
      <c r="E204" s="32"/>
      <c r="F204" s="32"/>
      <c r="G204" s="18">
        <v>2023</v>
      </c>
      <c r="H204" s="20"/>
      <c r="I204" s="21">
        <f t="shared" si="26"/>
        <v>247000</v>
      </c>
      <c r="J204" s="21">
        <f t="shared" si="19"/>
        <v>247000</v>
      </c>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row>
    <row r="205" spans="1:35" s="4" customFormat="1" ht="20.25" customHeight="1">
      <c r="A205" s="43"/>
      <c r="B205" s="45"/>
      <c r="C205" s="32"/>
      <c r="D205" s="48"/>
      <c r="E205" s="32"/>
      <c r="F205" s="32"/>
      <c r="G205" s="18">
        <v>2024</v>
      </c>
      <c r="H205" s="20"/>
      <c r="I205" s="21">
        <f t="shared" si="26"/>
        <v>247000</v>
      </c>
      <c r="J205" s="21">
        <f t="shared" si="19"/>
        <v>247000</v>
      </c>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row>
    <row r="206" spans="1:35" ht="15.75">
      <c r="A206" s="26" t="s">
        <v>68</v>
      </c>
      <c r="B206" s="27" t="s">
        <v>67</v>
      </c>
      <c r="C206" s="28" t="s">
        <v>10</v>
      </c>
      <c r="D206" s="29">
        <v>50000</v>
      </c>
      <c r="E206" s="28" t="s">
        <v>103</v>
      </c>
      <c r="F206" s="28" t="s">
        <v>13</v>
      </c>
      <c r="G206" s="15">
        <v>2020</v>
      </c>
      <c r="H206" s="22"/>
      <c r="I206" s="23">
        <f>H206*D206</f>
        <v>0</v>
      </c>
      <c r="J206" s="23">
        <f t="shared" si="19"/>
        <v>0</v>
      </c>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row>
    <row r="207" spans="1:35" ht="15.75">
      <c r="A207" s="26"/>
      <c r="B207" s="27"/>
      <c r="C207" s="28"/>
      <c r="D207" s="30"/>
      <c r="E207" s="28"/>
      <c r="F207" s="32"/>
      <c r="G207" s="15">
        <v>2021</v>
      </c>
      <c r="H207" s="22">
        <v>1</v>
      </c>
      <c r="I207" s="23">
        <f aca="true" t="shared" si="27" ref="I207:I212">H207*$D$206</f>
        <v>50000</v>
      </c>
      <c r="J207" s="23">
        <f t="shared" si="19"/>
        <v>50000</v>
      </c>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row>
    <row r="208" spans="1:35" ht="16.5" customHeight="1">
      <c r="A208" s="26"/>
      <c r="B208" s="27"/>
      <c r="C208" s="28"/>
      <c r="D208" s="30"/>
      <c r="E208" s="28"/>
      <c r="F208" s="32"/>
      <c r="G208" s="15">
        <v>2022</v>
      </c>
      <c r="H208" s="22">
        <v>1</v>
      </c>
      <c r="I208" s="23">
        <f t="shared" si="27"/>
        <v>50000</v>
      </c>
      <c r="J208" s="23">
        <f t="shared" si="19"/>
        <v>50000</v>
      </c>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row>
    <row r="209" spans="1:35" ht="42.75" customHeight="1" hidden="1">
      <c r="A209" s="26"/>
      <c r="B209" s="27"/>
      <c r="C209" s="28"/>
      <c r="D209" s="30"/>
      <c r="E209" s="28"/>
      <c r="F209" s="32"/>
      <c r="G209" s="15">
        <v>2022</v>
      </c>
      <c r="H209" s="22"/>
      <c r="I209" s="23">
        <f t="shared" si="27"/>
        <v>0</v>
      </c>
      <c r="J209" s="23">
        <f t="shared" si="19"/>
        <v>0</v>
      </c>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row>
    <row r="210" spans="1:35" ht="42.75" customHeight="1" hidden="1">
      <c r="A210" s="26"/>
      <c r="B210" s="27"/>
      <c r="C210" s="28"/>
      <c r="D210" s="30"/>
      <c r="E210" s="28"/>
      <c r="F210" s="32"/>
      <c r="G210" s="15">
        <v>2023</v>
      </c>
      <c r="H210" s="22"/>
      <c r="I210" s="23">
        <f t="shared" si="27"/>
        <v>0</v>
      </c>
      <c r="J210" s="23">
        <f t="shared" si="19"/>
        <v>0</v>
      </c>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row>
    <row r="211" spans="1:35" ht="14.25" customHeight="1">
      <c r="A211" s="26"/>
      <c r="B211" s="27"/>
      <c r="C211" s="28"/>
      <c r="D211" s="30"/>
      <c r="E211" s="28"/>
      <c r="F211" s="32"/>
      <c r="G211" s="15">
        <v>2023</v>
      </c>
      <c r="H211" s="22">
        <v>1</v>
      </c>
      <c r="I211" s="23">
        <f t="shared" si="27"/>
        <v>50000</v>
      </c>
      <c r="J211" s="23">
        <f t="shared" si="19"/>
        <v>50000</v>
      </c>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row>
    <row r="212" spans="1:35" ht="21" customHeight="1">
      <c r="A212" s="26"/>
      <c r="B212" s="27"/>
      <c r="C212" s="28"/>
      <c r="D212" s="31"/>
      <c r="E212" s="28"/>
      <c r="F212" s="32"/>
      <c r="G212" s="15">
        <v>2024</v>
      </c>
      <c r="H212" s="22">
        <v>1</v>
      </c>
      <c r="I212" s="23">
        <f t="shared" si="27"/>
        <v>50000</v>
      </c>
      <c r="J212" s="23">
        <f aca="true" t="shared" si="28" ref="J212:J282">I212</f>
        <v>50000</v>
      </c>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row>
    <row r="213" spans="1:35" ht="15.75">
      <c r="A213" s="26" t="s">
        <v>70</v>
      </c>
      <c r="B213" s="27" t="s">
        <v>69</v>
      </c>
      <c r="C213" s="28" t="s">
        <v>10</v>
      </c>
      <c r="D213" s="29" t="s">
        <v>77</v>
      </c>
      <c r="E213" s="28" t="s">
        <v>100</v>
      </c>
      <c r="F213" s="28" t="s">
        <v>13</v>
      </c>
      <c r="G213" s="15">
        <v>2020</v>
      </c>
      <c r="H213" s="22">
        <v>12</v>
      </c>
      <c r="I213" s="23">
        <f>H213*1000*6</f>
        <v>72000</v>
      </c>
      <c r="J213" s="23">
        <f t="shared" si="28"/>
        <v>72000</v>
      </c>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row>
    <row r="214" spans="1:35" ht="15.75">
      <c r="A214" s="26"/>
      <c r="B214" s="27"/>
      <c r="C214" s="28"/>
      <c r="D214" s="30"/>
      <c r="E214" s="28"/>
      <c r="F214" s="32"/>
      <c r="G214" s="15">
        <v>2021</v>
      </c>
      <c r="H214" s="22">
        <v>13</v>
      </c>
      <c r="I214" s="23">
        <f aca="true" t="shared" si="29" ref="I214:I219">H214*12*1000</f>
        <v>156000</v>
      </c>
      <c r="J214" s="23">
        <f t="shared" si="28"/>
        <v>156000</v>
      </c>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row>
    <row r="215" spans="1:35" ht="15" customHeight="1">
      <c r="A215" s="26"/>
      <c r="B215" s="27"/>
      <c r="C215" s="28"/>
      <c r="D215" s="30"/>
      <c r="E215" s="28"/>
      <c r="F215" s="32"/>
      <c r="G215" s="15">
        <v>2022</v>
      </c>
      <c r="H215" s="22">
        <v>13</v>
      </c>
      <c r="I215" s="23">
        <f t="shared" si="29"/>
        <v>156000</v>
      </c>
      <c r="J215" s="23">
        <f t="shared" si="28"/>
        <v>156000</v>
      </c>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row>
    <row r="216" spans="1:35" ht="42.75" customHeight="1" hidden="1">
      <c r="A216" s="26"/>
      <c r="B216" s="27"/>
      <c r="C216" s="28"/>
      <c r="D216" s="30"/>
      <c r="E216" s="28"/>
      <c r="F216" s="32"/>
      <c r="G216" s="15">
        <v>2022</v>
      </c>
      <c r="H216" s="22"/>
      <c r="I216" s="23">
        <f t="shared" si="29"/>
        <v>0</v>
      </c>
      <c r="J216" s="23">
        <f t="shared" si="28"/>
        <v>0</v>
      </c>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row>
    <row r="217" spans="1:35" ht="42.75" customHeight="1" hidden="1">
      <c r="A217" s="26"/>
      <c r="B217" s="27"/>
      <c r="C217" s="28"/>
      <c r="D217" s="30"/>
      <c r="E217" s="28"/>
      <c r="F217" s="32"/>
      <c r="G217" s="15">
        <v>2023</v>
      </c>
      <c r="H217" s="22"/>
      <c r="I217" s="23">
        <f t="shared" si="29"/>
        <v>0</v>
      </c>
      <c r="J217" s="23">
        <f t="shared" si="28"/>
        <v>0</v>
      </c>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row>
    <row r="218" spans="1:35" ht="17.25" customHeight="1">
      <c r="A218" s="26"/>
      <c r="B218" s="27"/>
      <c r="C218" s="28"/>
      <c r="D218" s="30"/>
      <c r="E218" s="28"/>
      <c r="F218" s="32"/>
      <c r="G218" s="15">
        <v>2023</v>
      </c>
      <c r="H218" s="22">
        <v>13</v>
      </c>
      <c r="I218" s="23">
        <f t="shared" si="29"/>
        <v>156000</v>
      </c>
      <c r="J218" s="23">
        <f t="shared" si="28"/>
        <v>156000</v>
      </c>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row>
    <row r="219" spans="1:35" ht="20.25" customHeight="1">
      <c r="A219" s="26"/>
      <c r="B219" s="27"/>
      <c r="C219" s="28"/>
      <c r="D219" s="31"/>
      <c r="E219" s="28"/>
      <c r="F219" s="32"/>
      <c r="G219" s="15">
        <v>2024</v>
      </c>
      <c r="H219" s="22">
        <v>13</v>
      </c>
      <c r="I219" s="23">
        <f t="shared" si="29"/>
        <v>156000</v>
      </c>
      <c r="J219" s="23">
        <f t="shared" si="28"/>
        <v>156000</v>
      </c>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row>
    <row r="220" spans="1:35" ht="15.75">
      <c r="A220" s="26" t="s">
        <v>72</v>
      </c>
      <c r="B220" s="27" t="s">
        <v>71</v>
      </c>
      <c r="C220" s="28" t="s">
        <v>10</v>
      </c>
      <c r="D220" s="29" t="s">
        <v>73</v>
      </c>
      <c r="E220" s="28" t="s">
        <v>102</v>
      </c>
      <c r="F220" s="28" t="s">
        <v>13</v>
      </c>
      <c r="G220" s="15">
        <v>2020</v>
      </c>
      <c r="H220" s="22"/>
      <c r="I220" s="23"/>
      <c r="J220" s="23">
        <f t="shared" si="28"/>
        <v>0</v>
      </c>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row>
    <row r="221" spans="1:35" ht="15.75">
      <c r="A221" s="26"/>
      <c r="B221" s="27"/>
      <c r="C221" s="28"/>
      <c r="D221" s="30"/>
      <c r="E221" s="28"/>
      <c r="F221" s="32"/>
      <c r="G221" s="15">
        <v>2021</v>
      </c>
      <c r="H221" s="22"/>
      <c r="I221" s="23"/>
      <c r="J221" s="23">
        <f t="shared" si="28"/>
        <v>0</v>
      </c>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row>
    <row r="222" spans="1:35" ht="15.75" customHeight="1">
      <c r="A222" s="26"/>
      <c r="B222" s="27"/>
      <c r="C222" s="28"/>
      <c r="D222" s="30"/>
      <c r="E222" s="28"/>
      <c r="F222" s="32"/>
      <c r="G222" s="15">
        <v>2022</v>
      </c>
      <c r="H222" s="22"/>
      <c r="I222" s="23"/>
      <c r="J222" s="23">
        <f t="shared" si="28"/>
        <v>0</v>
      </c>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row>
    <row r="223" spans="1:35" ht="42.75" customHeight="1" hidden="1">
      <c r="A223" s="26"/>
      <c r="B223" s="27"/>
      <c r="C223" s="28"/>
      <c r="D223" s="30"/>
      <c r="E223" s="28"/>
      <c r="F223" s="32"/>
      <c r="G223" s="15">
        <v>2022</v>
      </c>
      <c r="H223" s="22"/>
      <c r="I223" s="23"/>
      <c r="J223" s="23">
        <f t="shared" si="28"/>
        <v>0</v>
      </c>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row>
    <row r="224" spans="1:35" ht="42.75" customHeight="1" hidden="1">
      <c r="A224" s="26"/>
      <c r="B224" s="27"/>
      <c r="C224" s="28"/>
      <c r="D224" s="30"/>
      <c r="E224" s="28"/>
      <c r="F224" s="32"/>
      <c r="G224" s="15">
        <v>2023</v>
      </c>
      <c r="H224" s="22"/>
      <c r="I224" s="23"/>
      <c r="J224" s="23">
        <f t="shared" si="28"/>
        <v>0</v>
      </c>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row>
    <row r="225" spans="1:35" ht="18" customHeight="1">
      <c r="A225" s="26"/>
      <c r="B225" s="27"/>
      <c r="C225" s="28"/>
      <c r="D225" s="30"/>
      <c r="E225" s="28"/>
      <c r="F225" s="32"/>
      <c r="G225" s="15">
        <v>2023</v>
      </c>
      <c r="H225" s="22"/>
      <c r="I225" s="23"/>
      <c r="J225" s="23">
        <f t="shared" si="28"/>
        <v>0</v>
      </c>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row>
    <row r="226" spans="1:35" ht="20.25" customHeight="1">
      <c r="A226" s="26"/>
      <c r="B226" s="27"/>
      <c r="C226" s="28"/>
      <c r="D226" s="31"/>
      <c r="E226" s="28"/>
      <c r="F226" s="32"/>
      <c r="G226" s="15">
        <v>2024</v>
      </c>
      <c r="H226" s="22"/>
      <c r="I226" s="23"/>
      <c r="J226" s="23">
        <f t="shared" si="28"/>
        <v>0</v>
      </c>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row>
    <row r="227" spans="1:35" ht="15.75">
      <c r="A227" s="26" t="s">
        <v>74</v>
      </c>
      <c r="B227" s="27" t="s">
        <v>75</v>
      </c>
      <c r="C227" s="28" t="s">
        <v>10</v>
      </c>
      <c r="D227" s="29" t="s">
        <v>76</v>
      </c>
      <c r="E227" s="28" t="s">
        <v>101</v>
      </c>
      <c r="F227" s="28" t="s">
        <v>13</v>
      </c>
      <c r="G227" s="15">
        <v>2020</v>
      </c>
      <c r="H227" s="22">
        <v>12</v>
      </c>
      <c r="I227" s="23">
        <f>880*12</f>
        <v>10560</v>
      </c>
      <c r="J227" s="23">
        <f t="shared" si="28"/>
        <v>10560</v>
      </c>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row>
    <row r="228" spans="1:35" ht="15.75">
      <c r="A228" s="26"/>
      <c r="B228" s="27"/>
      <c r="C228" s="28"/>
      <c r="D228" s="30"/>
      <c r="E228" s="28"/>
      <c r="F228" s="32"/>
      <c r="G228" s="15">
        <v>2021</v>
      </c>
      <c r="H228" s="22">
        <v>13</v>
      </c>
      <c r="I228" s="23">
        <v>16000</v>
      </c>
      <c r="J228" s="23">
        <f t="shared" si="28"/>
        <v>16000</v>
      </c>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row>
    <row r="229" spans="1:35" ht="16.5" customHeight="1">
      <c r="A229" s="26"/>
      <c r="B229" s="27"/>
      <c r="C229" s="28"/>
      <c r="D229" s="30"/>
      <c r="E229" s="28"/>
      <c r="F229" s="32"/>
      <c r="G229" s="15">
        <v>2022</v>
      </c>
      <c r="H229" s="22">
        <v>13</v>
      </c>
      <c r="I229" s="23">
        <v>16000</v>
      </c>
      <c r="J229" s="23">
        <f t="shared" si="28"/>
        <v>16000</v>
      </c>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row>
    <row r="230" spans="1:35" ht="42.75" customHeight="1" hidden="1">
      <c r="A230" s="26"/>
      <c r="B230" s="27"/>
      <c r="C230" s="28"/>
      <c r="D230" s="30"/>
      <c r="E230" s="28"/>
      <c r="F230" s="32"/>
      <c r="G230" s="15">
        <v>2022</v>
      </c>
      <c r="H230" s="22"/>
      <c r="I230" s="23">
        <v>16000</v>
      </c>
      <c r="J230" s="23">
        <f t="shared" si="28"/>
        <v>16000</v>
      </c>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row>
    <row r="231" spans="1:35" ht="42.75" customHeight="1" hidden="1">
      <c r="A231" s="26"/>
      <c r="B231" s="27"/>
      <c r="C231" s="28"/>
      <c r="D231" s="30"/>
      <c r="E231" s="28"/>
      <c r="F231" s="32"/>
      <c r="G231" s="15">
        <v>2023</v>
      </c>
      <c r="H231" s="22"/>
      <c r="I231" s="23">
        <v>16000</v>
      </c>
      <c r="J231" s="23">
        <f t="shared" si="28"/>
        <v>16000</v>
      </c>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row>
    <row r="232" spans="1:35" ht="20.25" customHeight="1">
      <c r="A232" s="26"/>
      <c r="B232" s="27"/>
      <c r="C232" s="28"/>
      <c r="D232" s="30"/>
      <c r="E232" s="28"/>
      <c r="F232" s="32"/>
      <c r="G232" s="15">
        <v>2023</v>
      </c>
      <c r="H232" s="22">
        <v>13</v>
      </c>
      <c r="I232" s="23">
        <v>16000</v>
      </c>
      <c r="J232" s="23">
        <f t="shared" si="28"/>
        <v>16000</v>
      </c>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row>
    <row r="233" spans="1:35" ht="20.25" customHeight="1">
      <c r="A233" s="26"/>
      <c r="B233" s="27"/>
      <c r="C233" s="28"/>
      <c r="D233" s="31"/>
      <c r="E233" s="28"/>
      <c r="F233" s="32"/>
      <c r="G233" s="15">
        <v>2024</v>
      </c>
      <c r="H233" s="22">
        <v>13</v>
      </c>
      <c r="I233" s="23">
        <v>16000</v>
      </c>
      <c r="J233" s="23">
        <f t="shared" si="28"/>
        <v>16000</v>
      </c>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row>
    <row r="234" spans="1:35" ht="15.75">
      <c r="A234" s="26" t="s">
        <v>78</v>
      </c>
      <c r="B234" s="27" t="s">
        <v>81</v>
      </c>
      <c r="C234" s="28" t="s">
        <v>10</v>
      </c>
      <c r="D234" s="29" t="s">
        <v>48</v>
      </c>
      <c r="E234" s="28" t="s">
        <v>101</v>
      </c>
      <c r="F234" s="28" t="s">
        <v>13</v>
      </c>
      <c r="G234" s="15">
        <v>2020</v>
      </c>
      <c r="H234" s="22"/>
      <c r="I234" s="23">
        <f>H234*2000</f>
        <v>0</v>
      </c>
      <c r="J234" s="23">
        <f t="shared" si="28"/>
        <v>0</v>
      </c>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row>
    <row r="235" spans="1:35" ht="15.75">
      <c r="A235" s="26"/>
      <c r="B235" s="27"/>
      <c r="C235" s="28"/>
      <c r="D235" s="30"/>
      <c r="E235" s="28"/>
      <c r="F235" s="32"/>
      <c r="G235" s="15">
        <v>2021</v>
      </c>
      <c r="H235" s="22"/>
      <c r="I235" s="23">
        <f aca="true" t="shared" si="30" ref="I235:I240">H235*2000</f>
        <v>0</v>
      </c>
      <c r="J235" s="23">
        <f t="shared" si="28"/>
        <v>0</v>
      </c>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row>
    <row r="236" spans="1:35" ht="16.5" customHeight="1">
      <c r="A236" s="26"/>
      <c r="B236" s="27"/>
      <c r="C236" s="28"/>
      <c r="D236" s="30"/>
      <c r="E236" s="28"/>
      <c r="F236" s="32"/>
      <c r="G236" s="15">
        <v>2022</v>
      </c>
      <c r="H236" s="22"/>
      <c r="I236" s="23">
        <f t="shared" si="30"/>
        <v>0</v>
      </c>
      <c r="J236" s="23">
        <f t="shared" si="28"/>
        <v>0</v>
      </c>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row>
    <row r="237" spans="1:35" ht="42.75" customHeight="1" hidden="1">
      <c r="A237" s="26"/>
      <c r="B237" s="27"/>
      <c r="C237" s="28"/>
      <c r="D237" s="30"/>
      <c r="E237" s="28"/>
      <c r="F237" s="32"/>
      <c r="G237" s="15">
        <v>2022</v>
      </c>
      <c r="H237" s="22"/>
      <c r="I237" s="23">
        <f t="shared" si="30"/>
        <v>0</v>
      </c>
      <c r="J237" s="23">
        <f t="shared" si="28"/>
        <v>0</v>
      </c>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row>
    <row r="238" spans="1:35" ht="42.75" customHeight="1" hidden="1">
      <c r="A238" s="26"/>
      <c r="B238" s="27"/>
      <c r="C238" s="28"/>
      <c r="D238" s="30"/>
      <c r="E238" s="28"/>
      <c r="F238" s="32"/>
      <c r="G238" s="15">
        <v>2023</v>
      </c>
      <c r="H238" s="22"/>
      <c r="I238" s="23">
        <f t="shared" si="30"/>
        <v>0</v>
      </c>
      <c r="J238" s="23">
        <f t="shared" si="28"/>
        <v>0</v>
      </c>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row>
    <row r="239" spans="1:35" ht="18.75" customHeight="1">
      <c r="A239" s="26"/>
      <c r="B239" s="27"/>
      <c r="C239" s="28"/>
      <c r="D239" s="30"/>
      <c r="E239" s="28"/>
      <c r="F239" s="32"/>
      <c r="G239" s="15">
        <v>2023</v>
      </c>
      <c r="H239" s="22"/>
      <c r="I239" s="23">
        <f t="shared" si="30"/>
        <v>0</v>
      </c>
      <c r="J239" s="23">
        <f t="shared" si="28"/>
        <v>0</v>
      </c>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row>
    <row r="240" spans="1:35" ht="20.25" customHeight="1">
      <c r="A240" s="26"/>
      <c r="B240" s="27"/>
      <c r="C240" s="28"/>
      <c r="D240" s="31"/>
      <c r="E240" s="28"/>
      <c r="F240" s="32"/>
      <c r="G240" s="15">
        <v>2024</v>
      </c>
      <c r="H240" s="22"/>
      <c r="I240" s="23">
        <f t="shared" si="30"/>
        <v>0</v>
      </c>
      <c r="J240" s="23">
        <f t="shared" si="28"/>
        <v>0</v>
      </c>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row>
    <row r="241" spans="1:35" ht="15.75">
      <c r="A241" s="26" t="s">
        <v>79</v>
      </c>
      <c r="B241" s="27" t="s">
        <v>80</v>
      </c>
      <c r="C241" s="28" t="s">
        <v>10</v>
      </c>
      <c r="D241" s="29">
        <v>25000</v>
      </c>
      <c r="E241" s="28" t="s">
        <v>100</v>
      </c>
      <c r="F241" s="28" t="s">
        <v>13</v>
      </c>
      <c r="G241" s="15">
        <v>2020</v>
      </c>
      <c r="H241" s="22"/>
      <c r="I241" s="23"/>
      <c r="J241" s="23">
        <f t="shared" si="28"/>
        <v>0</v>
      </c>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row>
    <row r="242" spans="1:35" ht="15.75">
      <c r="A242" s="26"/>
      <c r="B242" s="27"/>
      <c r="C242" s="28"/>
      <c r="D242" s="30"/>
      <c r="E242" s="28"/>
      <c r="F242" s="32"/>
      <c r="G242" s="15">
        <v>2021</v>
      </c>
      <c r="H242" s="22">
        <v>1</v>
      </c>
      <c r="I242" s="23">
        <f aca="true" t="shared" si="31" ref="I242:I247">H242*$D$241</f>
        <v>25000</v>
      </c>
      <c r="J242" s="23">
        <f t="shared" si="28"/>
        <v>25000</v>
      </c>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row>
    <row r="243" spans="1:35" ht="19.5" customHeight="1">
      <c r="A243" s="26"/>
      <c r="B243" s="27"/>
      <c r="C243" s="28"/>
      <c r="D243" s="30"/>
      <c r="E243" s="28"/>
      <c r="F243" s="32"/>
      <c r="G243" s="15">
        <v>2022</v>
      </c>
      <c r="H243" s="22">
        <v>1</v>
      </c>
      <c r="I243" s="23">
        <f t="shared" si="31"/>
        <v>25000</v>
      </c>
      <c r="J243" s="23">
        <f t="shared" si="28"/>
        <v>25000</v>
      </c>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row>
    <row r="244" spans="1:35" ht="42.75" customHeight="1" hidden="1">
      <c r="A244" s="26"/>
      <c r="B244" s="27"/>
      <c r="C244" s="28"/>
      <c r="D244" s="30"/>
      <c r="E244" s="28"/>
      <c r="F244" s="32"/>
      <c r="G244" s="15">
        <v>2022</v>
      </c>
      <c r="H244" s="22"/>
      <c r="I244" s="23">
        <f t="shared" si="31"/>
        <v>0</v>
      </c>
      <c r="J244" s="23">
        <f t="shared" si="28"/>
        <v>0</v>
      </c>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row>
    <row r="245" spans="1:35" ht="42.75" customHeight="1" hidden="1">
      <c r="A245" s="26"/>
      <c r="B245" s="27"/>
      <c r="C245" s="28"/>
      <c r="D245" s="30"/>
      <c r="E245" s="28"/>
      <c r="F245" s="32"/>
      <c r="G245" s="15">
        <v>2023</v>
      </c>
      <c r="H245" s="22"/>
      <c r="I245" s="23">
        <f t="shared" si="31"/>
        <v>0</v>
      </c>
      <c r="J245" s="23">
        <f t="shared" si="28"/>
        <v>0</v>
      </c>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row>
    <row r="246" spans="1:35" ht="18" customHeight="1">
      <c r="A246" s="26"/>
      <c r="B246" s="27"/>
      <c r="C246" s="28"/>
      <c r="D246" s="30"/>
      <c r="E246" s="28"/>
      <c r="F246" s="32"/>
      <c r="G246" s="15">
        <v>2023</v>
      </c>
      <c r="H246" s="22">
        <v>1</v>
      </c>
      <c r="I246" s="23">
        <f t="shared" si="31"/>
        <v>25000</v>
      </c>
      <c r="J246" s="23">
        <f t="shared" si="28"/>
        <v>25000</v>
      </c>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row>
    <row r="247" spans="1:35" ht="20.25" customHeight="1">
      <c r="A247" s="26"/>
      <c r="B247" s="27"/>
      <c r="C247" s="28"/>
      <c r="D247" s="31"/>
      <c r="E247" s="28"/>
      <c r="F247" s="32"/>
      <c r="G247" s="15">
        <v>2024</v>
      </c>
      <c r="H247" s="22">
        <v>1</v>
      </c>
      <c r="I247" s="23">
        <f t="shared" si="31"/>
        <v>25000</v>
      </c>
      <c r="J247" s="23">
        <f t="shared" si="28"/>
        <v>25000</v>
      </c>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row>
    <row r="248" spans="1:35" s="4" customFormat="1" ht="15.75">
      <c r="A248" s="43">
        <v>4</v>
      </c>
      <c r="B248" s="45" t="s">
        <v>82</v>
      </c>
      <c r="C248" s="32" t="s">
        <v>10</v>
      </c>
      <c r="D248" s="46"/>
      <c r="E248" s="32" t="s">
        <v>11</v>
      </c>
      <c r="F248" s="32" t="s">
        <v>13</v>
      </c>
      <c r="G248" s="18">
        <v>2020</v>
      </c>
      <c r="H248" s="20"/>
      <c r="I248" s="21">
        <f>I255+I262+I269</f>
        <v>196000</v>
      </c>
      <c r="J248" s="21">
        <f t="shared" si="28"/>
        <v>196000</v>
      </c>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row>
    <row r="249" spans="1:35" s="4" customFormat="1" ht="15.75">
      <c r="A249" s="43"/>
      <c r="B249" s="45"/>
      <c r="C249" s="32"/>
      <c r="D249" s="47"/>
      <c r="E249" s="32"/>
      <c r="F249" s="32"/>
      <c r="G249" s="18">
        <v>2021</v>
      </c>
      <c r="H249" s="20"/>
      <c r="I249" s="21">
        <f aca="true" t="shared" si="32" ref="I249:I254">I256+I270</f>
        <v>330000</v>
      </c>
      <c r="J249" s="21">
        <f t="shared" si="28"/>
        <v>330000</v>
      </c>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row>
    <row r="250" spans="1:35" s="4" customFormat="1" ht="18" customHeight="1">
      <c r="A250" s="43"/>
      <c r="B250" s="45"/>
      <c r="C250" s="32"/>
      <c r="D250" s="47"/>
      <c r="E250" s="32"/>
      <c r="F250" s="32"/>
      <c r="G250" s="18">
        <v>2022</v>
      </c>
      <c r="H250" s="20"/>
      <c r="I250" s="21">
        <f t="shared" si="32"/>
        <v>330000</v>
      </c>
      <c r="J250" s="21">
        <f t="shared" si="28"/>
        <v>330000</v>
      </c>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row>
    <row r="251" spans="1:35" s="4" customFormat="1" ht="42.75" customHeight="1" hidden="1">
      <c r="A251" s="43"/>
      <c r="B251" s="45"/>
      <c r="C251" s="32"/>
      <c r="D251" s="47"/>
      <c r="E251" s="32"/>
      <c r="F251" s="32"/>
      <c r="G251" s="18">
        <v>2022</v>
      </c>
      <c r="H251" s="20"/>
      <c r="I251" s="21">
        <f t="shared" si="32"/>
        <v>150000</v>
      </c>
      <c r="J251" s="21">
        <f t="shared" si="28"/>
        <v>150000</v>
      </c>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row>
    <row r="252" spans="1:35" s="4" customFormat="1" ht="42.75" customHeight="1" hidden="1">
      <c r="A252" s="43"/>
      <c r="B252" s="45"/>
      <c r="C252" s="32"/>
      <c r="D252" s="47"/>
      <c r="E252" s="32"/>
      <c r="F252" s="32"/>
      <c r="G252" s="18">
        <v>2023</v>
      </c>
      <c r="H252" s="20"/>
      <c r="I252" s="21">
        <f t="shared" si="32"/>
        <v>150000</v>
      </c>
      <c r="J252" s="21">
        <f t="shared" si="28"/>
        <v>150000</v>
      </c>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row>
    <row r="253" spans="1:35" s="4" customFormat="1" ht="18" customHeight="1">
      <c r="A253" s="43"/>
      <c r="B253" s="45"/>
      <c r="C253" s="32"/>
      <c r="D253" s="47"/>
      <c r="E253" s="32"/>
      <c r="F253" s="32"/>
      <c r="G253" s="18">
        <v>2023</v>
      </c>
      <c r="H253" s="20"/>
      <c r="I253" s="21">
        <f t="shared" si="32"/>
        <v>330000</v>
      </c>
      <c r="J253" s="21">
        <f t="shared" si="28"/>
        <v>330000</v>
      </c>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row>
    <row r="254" spans="1:35" s="4" customFormat="1" ht="26.25" customHeight="1">
      <c r="A254" s="43"/>
      <c r="B254" s="45"/>
      <c r="C254" s="32"/>
      <c r="D254" s="48"/>
      <c r="E254" s="32"/>
      <c r="F254" s="32"/>
      <c r="G254" s="18">
        <v>2024</v>
      </c>
      <c r="H254" s="20"/>
      <c r="I254" s="21">
        <f t="shared" si="32"/>
        <v>330000</v>
      </c>
      <c r="J254" s="21">
        <f t="shared" si="28"/>
        <v>330000</v>
      </c>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row>
    <row r="255" spans="1:35" ht="15.75">
      <c r="A255" s="26" t="s">
        <v>83</v>
      </c>
      <c r="B255" s="27" t="s">
        <v>84</v>
      </c>
      <c r="C255" s="28" t="s">
        <v>10</v>
      </c>
      <c r="D255" s="29">
        <v>15000</v>
      </c>
      <c r="E255" s="28" t="s">
        <v>11</v>
      </c>
      <c r="F255" s="28" t="s">
        <v>13</v>
      </c>
      <c r="G255" s="15">
        <v>2020</v>
      </c>
      <c r="H255" s="22">
        <v>8</v>
      </c>
      <c r="I255" s="23">
        <f aca="true" t="shared" si="33" ref="I255:I261">H255*$D$255</f>
        <v>120000</v>
      </c>
      <c r="J255" s="23">
        <f t="shared" si="28"/>
        <v>120000</v>
      </c>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row>
    <row r="256" spans="1:35" ht="15.75">
      <c r="A256" s="26"/>
      <c r="B256" s="27"/>
      <c r="C256" s="28"/>
      <c r="D256" s="30"/>
      <c r="E256" s="28"/>
      <c r="F256" s="32"/>
      <c r="G256" s="15">
        <v>2021</v>
      </c>
      <c r="H256" s="22">
        <v>10</v>
      </c>
      <c r="I256" s="23">
        <f t="shared" si="33"/>
        <v>150000</v>
      </c>
      <c r="J256" s="23">
        <f t="shared" si="28"/>
        <v>150000</v>
      </c>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row>
    <row r="257" spans="1:35" ht="18.75" customHeight="1">
      <c r="A257" s="26"/>
      <c r="B257" s="27"/>
      <c r="C257" s="28"/>
      <c r="D257" s="30"/>
      <c r="E257" s="28"/>
      <c r="F257" s="32"/>
      <c r="G257" s="15">
        <v>2022</v>
      </c>
      <c r="H257" s="22">
        <v>10</v>
      </c>
      <c r="I257" s="23">
        <f t="shared" si="33"/>
        <v>150000</v>
      </c>
      <c r="J257" s="23">
        <f t="shared" si="28"/>
        <v>150000</v>
      </c>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row>
    <row r="258" spans="1:35" ht="42.75" customHeight="1" hidden="1">
      <c r="A258" s="26"/>
      <c r="B258" s="27"/>
      <c r="C258" s="28"/>
      <c r="D258" s="30"/>
      <c r="E258" s="28"/>
      <c r="F258" s="32"/>
      <c r="G258" s="15">
        <v>2022</v>
      </c>
      <c r="H258" s="22">
        <v>10</v>
      </c>
      <c r="I258" s="23">
        <f t="shared" si="33"/>
        <v>150000</v>
      </c>
      <c r="J258" s="23">
        <f t="shared" si="28"/>
        <v>150000</v>
      </c>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row>
    <row r="259" spans="1:35" ht="42.75" customHeight="1" hidden="1">
      <c r="A259" s="26"/>
      <c r="B259" s="27"/>
      <c r="C259" s="28"/>
      <c r="D259" s="30"/>
      <c r="E259" s="28"/>
      <c r="F259" s="32"/>
      <c r="G259" s="15">
        <v>2023</v>
      </c>
      <c r="H259" s="22">
        <v>10</v>
      </c>
      <c r="I259" s="23">
        <f t="shared" si="33"/>
        <v>150000</v>
      </c>
      <c r="J259" s="23">
        <f t="shared" si="28"/>
        <v>150000</v>
      </c>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row>
    <row r="260" spans="1:35" ht="18.75" customHeight="1">
      <c r="A260" s="26"/>
      <c r="B260" s="27"/>
      <c r="C260" s="28"/>
      <c r="D260" s="30"/>
      <c r="E260" s="28"/>
      <c r="F260" s="32"/>
      <c r="G260" s="15">
        <v>2023</v>
      </c>
      <c r="H260" s="22">
        <v>10</v>
      </c>
      <c r="I260" s="23">
        <f t="shared" si="33"/>
        <v>150000</v>
      </c>
      <c r="J260" s="23">
        <f t="shared" si="28"/>
        <v>150000</v>
      </c>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row>
    <row r="261" spans="1:35" ht="20.25" customHeight="1">
      <c r="A261" s="26"/>
      <c r="B261" s="27"/>
      <c r="C261" s="28"/>
      <c r="D261" s="31"/>
      <c r="E261" s="28"/>
      <c r="F261" s="32"/>
      <c r="G261" s="15">
        <v>2024</v>
      </c>
      <c r="H261" s="22">
        <v>10</v>
      </c>
      <c r="I261" s="23">
        <f t="shared" si="33"/>
        <v>150000</v>
      </c>
      <c r="J261" s="23">
        <f t="shared" si="28"/>
        <v>150000</v>
      </c>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row>
    <row r="262" spans="1:35" ht="15.75">
      <c r="A262" s="26" t="s">
        <v>86</v>
      </c>
      <c r="B262" s="27" t="s">
        <v>85</v>
      </c>
      <c r="C262" s="28" t="s">
        <v>10</v>
      </c>
      <c r="D262" s="29">
        <v>2000</v>
      </c>
      <c r="E262" s="28" t="s">
        <v>11</v>
      </c>
      <c r="F262" s="28" t="s">
        <v>13</v>
      </c>
      <c r="G262" s="15">
        <v>2020</v>
      </c>
      <c r="H262" s="22">
        <v>8</v>
      </c>
      <c r="I262" s="23">
        <f>$H$262*D262</f>
        <v>16000</v>
      </c>
      <c r="J262" s="23">
        <f aca="true" t="shared" si="34" ref="J262:J268">I262</f>
        <v>16000</v>
      </c>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row>
    <row r="263" spans="1:35" ht="15.75">
      <c r="A263" s="26"/>
      <c r="B263" s="27"/>
      <c r="C263" s="28"/>
      <c r="D263" s="30"/>
      <c r="E263" s="28"/>
      <c r="F263" s="32"/>
      <c r="G263" s="15">
        <v>2021</v>
      </c>
      <c r="H263" s="22">
        <v>10</v>
      </c>
      <c r="I263" s="23">
        <f aca="true" t="shared" si="35" ref="I263:I268">$D$262*H263</f>
        <v>20000</v>
      </c>
      <c r="J263" s="23">
        <f t="shared" si="34"/>
        <v>20000</v>
      </c>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row>
    <row r="264" spans="1:35" ht="15.75" customHeight="1">
      <c r="A264" s="26"/>
      <c r="B264" s="27"/>
      <c r="C264" s="28"/>
      <c r="D264" s="30"/>
      <c r="E264" s="28"/>
      <c r="F264" s="32"/>
      <c r="G264" s="15">
        <v>2022</v>
      </c>
      <c r="H264" s="22">
        <v>10</v>
      </c>
      <c r="I264" s="23">
        <f t="shared" si="35"/>
        <v>20000</v>
      </c>
      <c r="J264" s="23">
        <f t="shared" si="34"/>
        <v>20000</v>
      </c>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row>
    <row r="265" spans="1:35" ht="42.75" customHeight="1" hidden="1">
      <c r="A265" s="26"/>
      <c r="B265" s="27"/>
      <c r="C265" s="28"/>
      <c r="D265" s="30"/>
      <c r="E265" s="28"/>
      <c r="F265" s="32"/>
      <c r="G265" s="15">
        <v>2022</v>
      </c>
      <c r="H265" s="22">
        <v>10</v>
      </c>
      <c r="I265" s="23">
        <f t="shared" si="35"/>
        <v>20000</v>
      </c>
      <c r="J265" s="23">
        <f t="shared" si="34"/>
        <v>20000</v>
      </c>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row>
    <row r="266" spans="1:35" ht="42.75" customHeight="1" hidden="1">
      <c r="A266" s="26"/>
      <c r="B266" s="27"/>
      <c r="C266" s="28"/>
      <c r="D266" s="30"/>
      <c r="E266" s="28"/>
      <c r="F266" s="32"/>
      <c r="G266" s="15">
        <v>2023</v>
      </c>
      <c r="H266" s="22">
        <v>10</v>
      </c>
      <c r="I266" s="23">
        <f t="shared" si="35"/>
        <v>20000</v>
      </c>
      <c r="J266" s="23">
        <f t="shared" si="34"/>
        <v>20000</v>
      </c>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row>
    <row r="267" spans="1:35" ht="18" customHeight="1">
      <c r="A267" s="26"/>
      <c r="B267" s="27"/>
      <c r="C267" s="28"/>
      <c r="D267" s="30"/>
      <c r="E267" s="28"/>
      <c r="F267" s="32"/>
      <c r="G267" s="15">
        <v>2023</v>
      </c>
      <c r="H267" s="22">
        <v>10</v>
      </c>
      <c r="I267" s="23">
        <f t="shared" si="35"/>
        <v>20000</v>
      </c>
      <c r="J267" s="23">
        <f t="shared" si="34"/>
        <v>20000</v>
      </c>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row>
    <row r="268" spans="1:35" ht="20.25" customHeight="1">
      <c r="A268" s="26"/>
      <c r="B268" s="27"/>
      <c r="C268" s="28"/>
      <c r="D268" s="31"/>
      <c r="E268" s="28"/>
      <c r="F268" s="32"/>
      <c r="G268" s="15">
        <v>2024</v>
      </c>
      <c r="H268" s="22">
        <v>10</v>
      </c>
      <c r="I268" s="23">
        <f t="shared" si="35"/>
        <v>20000</v>
      </c>
      <c r="J268" s="23">
        <f t="shared" si="34"/>
        <v>20000</v>
      </c>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row>
    <row r="269" spans="1:35" ht="15.75">
      <c r="A269" s="26" t="s">
        <v>111</v>
      </c>
      <c r="B269" s="27" t="s">
        <v>114</v>
      </c>
      <c r="C269" s="28" t="s">
        <v>10</v>
      </c>
      <c r="D269" s="29">
        <v>60000</v>
      </c>
      <c r="E269" s="28" t="s">
        <v>11</v>
      </c>
      <c r="F269" s="28" t="s">
        <v>13</v>
      </c>
      <c r="G269" s="15">
        <v>2020</v>
      </c>
      <c r="H269" s="22">
        <v>1</v>
      </c>
      <c r="I269" s="23">
        <f>H269*$D$269</f>
        <v>60000</v>
      </c>
      <c r="J269" s="23">
        <f t="shared" si="28"/>
        <v>60000</v>
      </c>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row>
    <row r="270" spans="1:35" ht="15.75">
      <c r="A270" s="26"/>
      <c r="B270" s="27"/>
      <c r="C270" s="28"/>
      <c r="D270" s="30"/>
      <c r="E270" s="28"/>
      <c r="F270" s="32"/>
      <c r="G270" s="15">
        <v>2021</v>
      </c>
      <c r="H270" s="22">
        <v>3</v>
      </c>
      <c r="I270" s="23">
        <f aca="true" t="shared" si="36" ref="I270:I275">H270*$D$269</f>
        <v>180000</v>
      </c>
      <c r="J270" s="23">
        <f t="shared" si="28"/>
        <v>180000</v>
      </c>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row>
    <row r="271" spans="1:35" ht="15.75" customHeight="1">
      <c r="A271" s="26"/>
      <c r="B271" s="27"/>
      <c r="C271" s="28"/>
      <c r="D271" s="30"/>
      <c r="E271" s="28"/>
      <c r="F271" s="32"/>
      <c r="G271" s="15">
        <v>2022</v>
      </c>
      <c r="H271" s="22">
        <v>3</v>
      </c>
      <c r="I271" s="23">
        <f t="shared" si="36"/>
        <v>180000</v>
      </c>
      <c r="J271" s="23">
        <f t="shared" si="28"/>
        <v>180000</v>
      </c>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row>
    <row r="272" spans="1:35" ht="42.75" customHeight="1" hidden="1">
      <c r="A272" s="26"/>
      <c r="B272" s="27"/>
      <c r="C272" s="28"/>
      <c r="D272" s="30"/>
      <c r="E272" s="28"/>
      <c r="F272" s="32"/>
      <c r="G272" s="15">
        <v>2022</v>
      </c>
      <c r="H272" s="22"/>
      <c r="I272" s="23">
        <f t="shared" si="36"/>
        <v>0</v>
      </c>
      <c r="J272" s="23">
        <f t="shared" si="28"/>
        <v>0</v>
      </c>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row>
    <row r="273" spans="1:35" ht="42.75" customHeight="1" hidden="1">
      <c r="A273" s="26"/>
      <c r="B273" s="27"/>
      <c r="C273" s="28"/>
      <c r="D273" s="30"/>
      <c r="E273" s="28"/>
      <c r="F273" s="32"/>
      <c r="G273" s="15">
        <v>2023</v>
      </c>
      <c r="H273" s="22"/>
      <c r="I273" s="23">
        <f t="shared" si="36"/>
        <v>0</v>
      </c>
      <c r="J273" s="23">
        <f t="shared" si="28"/>
        <v>0</v>
      </c>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row>
    <row r="274" spans="1:35" ht="18" customHeight="1">
      <c r="A274" s="26"/>
      <c r="B274" s="27"/>
      <c r="C274" s="28"/>
      <c r="D274" s="30"/>
      <c r="E274" s="28"/>
      <c r="F274" s="32"/>
      <c r="G274" s="15">
        <v>2023</v>
      </c>
      <c r="H274" s="22">
        <v>3</v>
      </c>
      <c r="I274" s="23">
        <f t="shared" si="36"/>
        <v>180000</v>
      </c>
      <c r="J274" s="23">
        <f t="shared" si="28"/>
        <v>180000</v>
      </c>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row>
    <row r="275" spans="1:35" ht="20.25" customHeight="1">
      <c r="A275" s="26"/>
      <c r="B275" s="27"/>
      <c r="C275" s="28"/>
      <c r="D275" s="31"/>
      <c r="E275" s="28"/>
      <c r="F275" s="32"/>
      <c r="G275" s="15">
        <v>2024</v>
      </c>
      <c r="H275" s="22">
        <v>3</v>
      </c>
      <c r="I275" s="23">
        <f t="shared" si="36"/>
        <v>180000</v>
      </c>
      <c r="J275" s="23">
        <f t="shared" si="28"/>
        <v>180000</v>
      </c>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row>
    <row r="276" spans="1:35" s="4" customFormat="1" ht="15" customHeight="1">
      <c r="A276" s="34" t="s">
        <v>96</v>
      </c>
      <c r="B276" s="35"/>
      <c r="C276" s="35"/>
      <c r="D276" s="36"/>
      <c r="E276" s="32" t="s">
        <v>99</v>
      </c>
      <c r="F276" s="32" t="s">
        <v>13</v>
      </c>
      <c r="G276" s="18">
        <v>2020</v>
      </c>
      <c r="H276" s="20">
        <v>122</v>
      </c>
      <c r="I276" s="21">
        <f>I248+I199+I103+I14</f>
        <v>767040</v>
      </c>
      <c r="J276" s="23">
        <f t="shared" si="28"/>
        <v>767040</v>
      </c>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row>
    <row r="277" spans="1:35" s="4" customFormat="1" ht="15.75">
      <c r="A277" s="37"/>
      <c r="B277" s="38"/>
      <c r="C277" s="38"/>
      <c r="D277" s="39"/>
      <c r="E277" s="32"/>
      <c r="F277" s="32"/>
      <c r="G277" s="18">
        <v>2021</v>
      </c>
      <c r="H277" s="20">
        <v>507</v>
      </c>
      <c r="I277" s="21">
        <f>I249+I200+I104+I15</f>
        <v>3243500</v>
      </c>
      <c r="J277" s="23">
        <f t="shared" si="28"/>
        <v>3243500</v>
      </c>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row>
    <row r="278" spans="1:35" s="4" customFormat="1" ht="18.75" customHeight="1">
      <c r="A278" s="37"/>
      <c r="B278" s="38"/>
      <c r="C278" s="38"/>
      <c r="D278" s="39"/>
      <c r="E278" s="32"/>
      <c r="F278" s="32"/>
      <c r="G278" s="18">
        <v>2022</v>
      </c>
      <c r="H278" s="20">
        <v>507</v>
      </c>
      <c r="I278" s="21">
        <f>I16+I105+I201+I250</f>
        <v>3243500</v>
      </c>
      <c r="J278" s="23">
        <f t="shared" si="28"/>
        <v>3243500</v>
      </c>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row>
    <row r="279" spans="1:35" s="4" customFormat="1" ht="42.75" customHeight="1" hidden="1">
      <c r="A279" s="37"/>
      <c r="B279" s="38"/>
      <c r="C279" s="38"/>
      <c r="D279" s="39"/>
      <c r="E279" s="32"/>
      <c r="F279" s="32"/>
      <c r="G279" s="18">
        <v>2022</v>
      </c>
      <c r="H279" s="20"/>
      <c r="I279" s="21"/>
      <c r="J279" s="23">
        <f t="shared" si="28"/>
        <v>0</v>
      </c>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row>
    <row r="280" spans="1:35" s="4" customFormat="1" ht="42.75" customHeight="1" hidden="1">
      <c r="A280" s="37"/>
      <c r="B280" s="38"/>
      <c r="C280" s="38"/>
      <c r="D280" s="39"/>
      <c r="E280" s="32"/>
      <c r="F280" s="32"/>
      <c r="G280" s="18">
        <v>2023</v>
      </c>
      <c r="H280" s="20"/>
      <c r="I280" s="21"/>
      <c r="J280" s="23">
        <f t="shared" si="28"/>
        <v>0</v>
      </c>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row>
    <row r="281" spans="1:35" s="4" customFormat="1" ht="18" customHeight="1">
      <c r="A281" s="37"/>
      <c r="B281" s="38"/>
      <c r="C281" s="38"/>
      <c r="D281" s="39"/>
      <c r="E281" s="32"/>
      <c r="F281" s="32"/>
      <c r="G281" s="18">
        <v>2023</v>
      </c>
      <c r="H281" s="20">
        <v>507</v>
      </c>
      <c r="I281" s="21">
        <f>I17+I108+I204+I253</f>
        <v>3263500</v>
      </c>
      <c r="J281" s="23">
        <f t="shared" si="28"/>
        <v>3263500</v>
      </c>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row>
    <row r="282" spans="1:35" s="4" customFormat="1" ht="18" customHeight="1">
      <c r="A282" s="40"/>
      <c r="B282" s="41"/>
      <c r="C282" s="41"/>
      <c r="D282" s="42"/>
      <c r="E282" s="32"/>
      <c r="F282" s="32"/>
      <c r="G282" s="18">
        <v>2024</v>
      </c>
      <c r="H282" s="20">
        <v>507</v>
      </c>
      <c r="I282" s="21">
        <f>I254+I205+I109+I18</f>
        <v>3498500</v>
      </c>
      <c r="J282" s="23">
        <f t="shared" si="28"/>
        <v>3498500</v>
      </c>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row>
    <row r="283" spans="1:35" ht="27.75" customHeight="1">
      <c r="A283" s="52" t="s">
        <v>88</v>
      </c>
      <c r="B283" s="44"/>
      <c r="C283" s="44"/>
      <c r="D283" s="44"/>
      <c r="E283" s="44"/>
      <c r="F283" s="44"/>
      <c r="G283" s="44"/>
      <c r="H283" s="44"/>
      <c r="I283" s="44"/>
      <c r="J283" s="53"/>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row>
    <row r="284" spans="1:35" s="4" customFormat="1" ht="15.75">
      <c r="A284" s="43">
        <v>1</v>
      </c>
      <c r="B284" s="45" t="s">
        <v>87</v>
      </c>
      <c r="C284" s="32" t="s">
        <v>10</v>
      </c>
      <c r="D284" s="46"/>
      <c r="E284" s="32" t="s">
        <v>97</v>
      </c>
      <c r="F284" s="32" t="s">
        <v>13</v>
      </c>
      <c r="G284" s="18">
        <v>2020</v>
      </c>
      <c r="H284" s="20"/>
      <c r="I284" s="21">
        <f>I291+I298+I305+I312+I319</f>
        <v>24960</v>
      </c>
      <c r="J284" s="21">
        <f>I284</f>
        <v>24960</v>
      </c>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row>
    <row r="285" spans="1:35" s="4" customFormat="1" ht="15.75">
      <c r="A285" s="43"/>
      <c r="B285" s="45"/>
      <c r="C285" s="32"/>
      <c r="D285" s="47"/>
      <c r="E285" s="32"/>
      <c r="F285" s="32"/>
      <c r="G285" s="18">
        <v>2021</v>
      </c>
      <c r="H285" s="20"/>
      <c r="I285" s="21">
        <f>I292+I299+I306+I313+I320</f>
        <v>421000</v>
      </c>
      <c r="J285" s="21">
        <f aca="true" t="shared" si="37" ref="J285:J332">I285</f>
        <v>421000</v>
      </c>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row>
    <row r="286" spans="1:35" s="4" customFormat="1" ht="18.75" customHeight="1">
      <c r="A286" s="43"/>
      <c r="B286" s="45"/>
      <c r="C286" s="32"/>
      <c r="D286" s="47"/>
      <c r="E286" s="32"/>
      <c r="F286" s="32"/>
      <c r="G286" s="18">
        <v>2022</v>
      </c>
      <c r="H286" s="20"/>
      <c r="I286" s="21">
        <f>I293+I300+I307+I314+I321</f>
        <v>456000</v>
      </c>
      <c r="J286" s="21">
        <f t="shared" si="37"/>
        <v>456000</v>
      </c>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row>
    <row r="287" spans="1:35" s="4" customFormat="1" ht="42.75" customHeight="1" hidden="1">
      <c r="A287" s="43"/>
      <c r="B287" s="45"/>
      <c r="C287" s="32"/>
      <c r="D287" s="47"/>
      <c r="E287" s="32"/>
      <c r="F287" s="32"/>
      <c r="G287" s="18">
        <v>2022</v>
      </c>
      <c r="H287" s="20"/>
      <c r="I287" s="21"/>
      <c r="J287" s="21">
        <f t="shared" si="37"/>
        <v>0</v>
      </c>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row>
    <row r="288" spans="1:35" s="4" customFormat="1" ht="42.75" customHeight="1" hidden="1">
      <c r="A288" s="43"/>
      <c r="B288" s="45"/>
      <c r="C288" s="32"/>
      <c r="D288" s="47"/>
      <c r="E288" s="32"/>
      <c r="F288" s="32"/>
      <c r="G288" s="18">
        <v>2023</v>
      </c>
      <c r="H288" s="20"/>
      <c r="I288" s="21"/>
      <c r="J288" s="21">
        <f t="shared" si="37"/>
        <v>0</v>
      </c>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row>
    <row r="289" spans="1:35" s="4" customFormat="1" ht="19.5" customHeight="1">
      <c r="A289" s="43"/>
      <c r="B289" s="45"/>
      <c r="C289" s="32"/>
      <c r="D289" s="47"/>
      <c r="E289" s="32"/>
      <c r="F289" s="32"/>
      <c r="G289" s="18">
        <v>2023</v>
      </c>
      <c r="H289" s="20"/>
      <c r="I289" s="21">
        <f>I296+I303+I310+I317+I324</f>
        <v>456000</v>
      </c>
      <c r="J289" s="21">
        <f t="shared" si="37"/>
        <v>456000</v>
      </c>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row>
    <row r="290" spans="1:35" s="4" customFormat="1" ht="57.75" customHeight="1">
      <c r="A290" s="43"/>
      <c r="B290" s="45"/>
      <c r="C290" s="32"/>
      <c r="D290" s="48"/>
      <c r="E290" s="32"/>
      <c r="F290" s="32"/>
      <c r="G290" s="18">
        <v>2024</v>
      </c>
      <c r="H290" s="20"/>
      <c r="I290" s="21">
        <f>I297+I304+I311+I318+I325</f>
        <v>456000</v>
      </c>
      <c r="J290" s="21">
        <f t="shared" si="37"/>
        <v>456000</v>
      </c>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row>
    <row r="291" spans="1:35" ht="15.75">
      <c r="A291" s="49" t="s">
        <v>9</v>
      </c>
      <c r="B291" s="27" t="s">
        <v>115</v>
      </c>
      <c r="C291" s="28" t="s">
        <v>10</v>
      </c>
      <c r="D291" s="29" t="s">
        <v>48</v>
      </c>
      <c r="E291" s="28" t="s">
        <v>97</v>
      </c>
      <c r="F291" s="28" t="s">
        <v>13</v>
      </c>
      <c r="G291" s="15">
        <v>2020</v>
      </c>
      <c r="H291" s="22"/>
      <c r="I291" s="23">
        <v>24960</v>
      </c>
      <c r="J291" s="23">
        <f t="shared" si="37"/>
        <v>24960</v>
      </c>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row>
    <row r="292" spans="1:35" ht="15.75">
      <c r="A292" s="50"/>
      <c r="B292" s="27"/>
      <c r="C292" s="28"/>
      <c r="D292" s="30"/>
      <c r="E292" s="28"/>
      <c r="F292" s="32"/>
      <c r="G292" s="15">
        <v>2021</v>
      </c>
      <c r="H292" s="22">
        <v>30</v>
      </c>
      <c r="I292" s="23">
        <f aca="true" t="shared" si="38" ref="I292:I297">H292*2000</f>
        <v>60000</v>
      </c>
      <c r="J292" s="23">
        <f t="shared" si="37"/>
        <v>60000</v>
      </c>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row>
    <row r="293" spans="1:35" ht="19.5" customHeight="1">
      <c r="A293" s="50"/>
      <c r="B293" s="27"/>
      <c r="C293" s="28"/>
      <c r="D293" s="30"/>
      <c r="E293" s="28"/>
      <c r="F293" s="32"/>
      <c r="G293" s="15">
        <v>2022</v>
      </c>
      <c r="H293" s="22">
        <v>30</v>
      </c>
      <c r="I293" s="23">
        <f t="shared" si="38"/>
        <v>60000</v>
      </c>
      <c r="J293" s="23">
        <f t="shared" si="37"/>
        <v>60000</v>
      </c>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row>
    <row r="294" spans="1:35" ht="42.75" customHeight="1" hidden="1">
      <c r="A294" s="50"/>
      <c r="B294" s="27"/>
      <c r="C294" s="28"/>
      <c r="D294" s="30"/>
      <c r="E294" s="28"/>
      <c r="F294" s="32"/>
      <c r="G294" s="15">
        <v>2022</v>
      </c>
      <c r="H294" s="22"/>
      <c r="I294" s="23">
        <f t="shared" si="38"/>
        <v>0</v>
      </c>
      <c r="J294" s="23">
        <f t="shared" si="37"/>
        <v>0</v>
      </c>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row>
    <row r="295" spans="1:35" ht="42.75" customHeight="1" hidden="1">
      <c r="A295" s="50"/>
      <c r="B295" s="27"/>
      <c r="C295" s="28"/>
      <c r="D295" s="30"/>
      <c r="E295" s="28"/>
      <c r="F295" s="32"/>
      <c r="G295" s="15">
        <v>2023</v>
      </c>
      <c r="H295" s="22"/>
      <c r="I295" s="23">
        <f t="shared" si="38"/>
        <v>0</v>
      </c>
      <c r="J295" s="23">
        <f t="shared" si="37"/>
        <v>0</v>
      </c>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row>
    <row r="296" spans="1:35" ht="19.5" customHeight="1">
      <c r="A296" s="50"/>
      <c r="B296" s="27"/>
      <c r="C296" s="28"/>
      <c r="D296" s="30"/>
      <c r="E296" s="28"/>
      <c r="F296" s="32"/>
      <c r="G296" s="15">
        <v>2023</v>
      </c>
      <c r="H296" s="22">
        <v>30</v>
      </c>
      <c r="I296" s="23">
        <f t="shared" si="38"/>
        <v>60000</v>
      </c>
      <c r="J296" s="23">
        <f t="shared" si="37"/>
        <v>60000</v>
      </c>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row>
    <row r="297" spans="1:35" ht="36.75" customHeight="1">
      <c r="A297" s="51"/>
      <c r="B297" s="27"/>
      <c r="C297" s="28"/>
      <c r="D297" s="31"/>
      <c r="E297" s="28"/>
      <c r="F297" s="32"/>
      <c r="G297" s="15">
        <v>2024</v>
      </c>
      <c r="H297" s="22">
        <v>30</v>
      </c>
      <c r="I297" s="23">
        <f t="shared" si="38"/>
        <v>60000</v>
      </c>
      <c r="J297" s="23">
        <f t="shared" si="37"/>
        <v>60000</v>
      </c>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row>
    <row r="298" spans="1:35" ht="15.75">
      <c r="A298" s="26" t="s">
        <v>17</v>
      </c>
      <c r="B298" s="27" t="s">
        <v>106</v>
      </c>
      <c r="C298" s="28" t="s">
        <v>10</v>
      </c>
      <c r="D298" s="29" t="s">
        <v>113</v>
      </c>
      <c r="E298" s="28" t="s">
        <v>97</v>
      </c>
      <c r="F298" s="28" t="s">
        <v>13</v>
      </c>
      <c r="G298" s="15">
        <v>2020</v>
      </c>
      <c r="H298" s="22"/>
      <c r="I298" s="23">
        <f>H298*2500</f>
        <v>0</v>
      </c>
      <c r="J298" s="23">
        <f t="shared" si="37"/>
        <v>0</v>
      </c>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row>
    <row r="299" spans="1:35" ht="15.75">
      <c r="A299" s="26"/>
      <c r="B299" s="27"/>
      <c r="C299" s="28"/>
      <c r="D299" s="30"/>
      <c r="E299" s="28"/>
      <c r="F299" s="32"/>
      <c r="G299" s="15">
        <v>2021</v>
      </c>
      <c r="H299" s="22">
        <v>70</v>
      </c>
      <c r="I299" s="23">
        <f>H299*2500</f>
        <v>175000</v>
      </c>
      <c r="J299" s="23">
        <f t="shared" si="37"/>
        <v>175000</v>
      </c>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row>
    <row r="300" spans="1:35" ht="19.5" customHeight="1">
      <c r="A300" s="26"/>
      <c r="B300" s="27"/>
      <c r="C300" s="28"/>
      <c r="D300" s="30"/>
      <c r="E300" s="28"/>
      <c r="F300" s="32"/>
      <c r="G300" s="15">
        <v>2022</v>
      </c>
      <c r="H300" s="22">
        <v>70</v>
      </c>
      <c r="I300" s="23">
        <f>H300*3000</f>
        <v>210000</v>
      </c>
      <c r="J300" s="23">
        <f t="shared" si="37"/>
        <v>210000</v>
      </c>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row>
    <row r="301" spans="1:35" ht="42.75" customHeight="1" hidden="1">
      <c r="A301" s="26"/>
      <c r="B301" s="27"/>
      <c r="C301" s="28"/>
      <c r="D301" s="30"/>
      <c r="E301" s="28"/>
      <c r="F301" s="32"/>
      <c r="G301" s="15">
        <v>2022</v>
      </c>
      <c r="H301" s="22">
        <v>70</v>
      </c>
      <c r="I301" s="23">
        <f>H301*2000</f>
        <v>140000</v>
      </c>
      <c r="J301" s="23">
        <f t="shared" si="37"/>
        <v>140000</v>
      </c>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row>
    <row r="302" spans="1:35" ht="42.75" customHeight="1" hidden="1">
      <c r="A302" s="26"/>
      <c r="B302" s="27"/>
      <c r="C302" s="28"/>
      <c r="D302" s="30"/>
      <c r="E302" s="28"/>
      <c r="F302" s="32"/>
      <c r="G302" s="15">
        <v>2023</v>
      </c>
      <c r="H302" s="22">
        <v>70</v>
      </c>
      <c r="I302" s="23">
        <f>H302*2000</f>
        <v>140000</v>
      </c>
      <c r="J302" s="23">
        <f t="shared" si="37"/>
        <v>140000</v>
      </c>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row>
    <row r="303" spans="1:35" ht="19.5" customHeight="1">
      <c r="A303" s="26"/>
      <c r="B303" s="27"/>
      <c r="C303" s="28"/>
      <c r="D303" s="30"/>
      <c r="E303" s="28"/>
      <c r="F303" s="32"/>
      <c r="G303" s="15">
        <v>2023</v>
      </c>
      <c r="H303" s="22">
        <v>70</v>
      </c>
      <c r="I303" s="23">
        <f>H303*3000</f>
        <v>210000</v>
      </c>
      <c r="J303" s="23">
        <f t="shared" si="37"/>
        <v>210000</v>
      </c>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row>
    <row r="304" spans="1:35" ht="45.75" customHeight="1">
      <c r="A304" s="26"/>
      <c r="B304" s="27"/>
      <c r="C304" s="28"/>
      <c r="D304" s="31"/>
      <c r="E304" s="28"/>
      <c r="F304" s="32"/>
      <c r="G304" s="15">
        <v>2024</v>
      </c>
      <c r="H304" s="22">
        <v>70</v>
      </c>
      <c r="I304" s="23">
        <f>H304*3000</f>
        <v>210000</v>
      </c>
      <c r="J304" s="23">
        <f t="shared" si="37"/>
        <v>210000</v>
      </c>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row>
    <row r="305" spans="1:35" ht="15.75">
      <c r="A305" s="26" t="s">
        <v>19</v>
      </c>
      <c r="B305" s="27" t="s">
        <v>107</v>
      </c>
      <c r="C305" s="28" t="s">
        <v>10</v>
      </c>
      <c r="D305" s="29" t="s">
        <v>47</v>
      </c>
      <c r="E305" s="28" t="s">
        <v>97</v>
      </c>
      <c r="F305" s="28" t="s">
        <v>13</v>
      </c>
      <c r="G305" s="15">
        <v>2020</v>
      </c>
      <c r="H305" s="22"/>
      <c r="I305" s="23"/>
      <c r="J305" s="23">
        <f t="shared" si="37"/>
        <v>0</v>
      </c>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row>
    <row r="306" spans="1:35" ht="15.75">
      <c r="A306" s="26"/>
      <c r="B306" s="27"/>
      <c r="C306" s="28"/>
      <c r="D306" s="30"/>
      <c r="E306" s="28"/>
      <c r="F306" s="32"/>
      <c r="G306" s="15">
        <v>2021</v>
      </c>
      <c r="H306" s="22">
        <v>40</v>
      </c>
      <c r="I306" s="23">
        <f aca="true" t="shared" si="39" ref="I306:I311">H306*1000+35000</f>
        <v>75000</v>
      </c>
      <c r="J306" s="23">
        <f t="shared" si="37"/>
        <v>75000</v>
      </c>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row>
    <row r="307" spans="1:35" ht="19.5" customHeight="1">
      <c r="A307" s="26"/>
      <c r="B307" s="27"/>
      <c r="C307" s="28"/>
      <c r="D307" s="30"/>
      <c r="E307" s="28"/>
      <c r="F307" s="32"/>
      <c r="G307" s="15">
        <v>2022</v>
      </c>
      <c r="H307" s="22">
        <v>40</v>
      </c>
      <c r="I307" s="23">
        <f t="shared" si="39"/>
        <v>75000</v>
      </c>
      <c r="J307" s="23">
        <f t="shared" si="37"/>
        <v>75000</v>
      </c>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row>
    <row r="308" spans="1:35" ht="42.75" customHeight="1" hidden="1">
      <c r="A308" s="26"/>
      <c r="B308" s="27"/>
      <c r="C308" s="28"/>
      <c r="D308" s="30"/>
      <c r="E308" s="28"/>
      <c r="F308" s="32"/>
      <c r="G308" s="15">
        <v>2022</v>
      </c>
      <c r="H308" s="22"/>
      <c r="I308" s="23">
        <f t="shared" si="39"/>
        <v>35000</v>
      </c>
      <c r="J308" s="23">
        <f t="shared" si="37"/>
        <v>35000</v>
      </c>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row>
    <row r="309" spans="1:35" ht="42.75" customHeight="1" hidden="1">
      <c r="A309" s="26"/>
      <c r="B309" s="27"/>
      <c r="C309" s="28"/>
      <c r="D309" s="30"/>
      <c r="E309" s="28"/>
      <c r="F309" s="32"/>
      <c r="G309" s="15">
        <v>2023</v>
      </c>
      <c r="H309" s="22"/>
      <c r="I309" s="23">
        <f t="shared" si="39"/>
        <v>35000</v>
      </c>
      <c r="J309" s="23">
        <f t="shared" si="37"/>
        <v>35000</v>
      </c>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row>
    <row r="310" spans="1:35" ht="19.5" customHeight="1">
      <c r="A310" s="26"/>
      <c r="B310" s="27"/>
      <c r="C310" s="28"/>
      <c r="D310" s="30"/>
      <c r="E310" s="28"/>
      <c r="F310" s="32"/>
      <c r="G310" s="15">
        <v>2023</v>
      </c>
      <c r="H310" s="22">
        <v>40</v>
      </c>
      <c r="I310" s="23">
        <f t="shared" si="39"/>
        <v>75000</v>
      </c>
      <c r="J310" s="23">
        <f t="shared" si="37"/>
        <v>75000</v>
      </c>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row>
    <row r="311" spans="1:35" ht="37.5" customHeight="1">
      <c r="A311" s="26"/>
      <c r="B311" s="27"/>
      <c r="C311" s="28"/>
      <c r="D311" s="31"/>
      <c r="E311" s="28"/>
      <c r="F311" s="32"/>
      <c r="G311" s="15">
        <v>2024</v>
      </c>
      <c r="H311" s="22">
        <v>40</v>
      </c>
      <c r="I311" s="23">
        <f t="shared" si="39"/>
        <v>75000</v>
      </c>
      <c r="J311" s="23">
        <f t="shared" si="37"/>
        <v>75000</v>
      </c>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row>
    <row r="312" spans="1:35" ht="15.75">
      <c r="A312" s="26" t="s">
        <v>21</v>
      </c>
      <c r="B312" s="27" t="s">
        <v>108</v>
      </c>
      <c r="C312" s="28" t="s">
        <v>10</v>
      </c>
      <c r="D312" s="29" t="s">
        <v>113</v>
      </c>
      <c r="E312" s="28" t="s">
        <v>97</v>
      </c>
      <c r="F312" s="28" t="s">
        <v>13</v>
      </c>
      <c r="G312" s="15">
        <v>2020</v>
      </c>
      <c r="H312" s="22"/>
      <c r="I312" s="23">
        <f>H312*2500</f>
        <v>0</v>
      </c>
      <c r="J312" s="23">
        <f t="shared" si="37"/>
        <v>0</v>
      </c>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row>
    <row r="313" spans="1:35" ht="15.75">
      <c r="A313" s="26"/>
      <c r="B313" s="27"/>
      <c r="C313" s="28"/>
      <c r="D313" s="30"/>
      <c r="E313" s="28"/>
      <c r="F313" s="32"/>
      <c r="G313" s="15">
        <v>2021</v>
      </c>
      <c r="H313" s="22">
        <v>20</v>
      </c>
      <c r="I313" s="23">
        <f aca="true" t="shared" si="40" ref="I313:I318">H313*2500</f>
        <v>50000</v>
      </c>
      <c r="J313" s="23">
        <f t="shared" si="37"/>
        <v>50000</v>
      </c>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row>
    <row r="314" spans="1:35" ht="19.5" customHeight="1">
      <c r="A314" s="26"/>
      <c r="B314" s="27"/>
      <c r="C314" s="28"/>
      <c r="D314" s="30"/>
      <c r="E314" s="28"/>
      <c r="F314" s="32"/>
      <c r="G314" s="15">
        <v>2022</v>
      </c>
      <c r="H314" s="22">
        <v>20</v>
      </c>
      <c r="I314" s="23">
        <f t="shared" si="40"/>
        <v>50000</v>
      </c>
      <c r="J314" s="23">
        <f t="shared" si="37"/>
        <v>50000</v>
      </c>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row>
    <row r="315" spans="1:35" ht="42.75" customHeight="1" hidden="1">
      <c r="A315" s="26"/>
      <c r="B315" s="27"/>
      <c r="C315" s="28"/>
      <c r="D315" s="30"/>
      <c r="E315" s="28"/>
      <c r="F315" s="32"/>
      <c r="G315" s="15">
        <v>2022</v>
      </c>
      <c r="H315" s="22">
        <v>26</v>
      </c>
      <c r="I315" s="23">
        <f t="shared" si="40"/>
        <v>65000</v>
      </c>
      <c r="J315" s="23">
        <f t="shared" si="37"/>
        <v>65000</v>
      </c>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row>
    <row r="316" spans="1:35" ht="42.75" customHeight="1" hidden="1">
      <c r="A316" s="26"/>
      <c r="B316" s="27"/>
      <c r="C316" s="28"/>
      <c r="D316" s="30"/>
      <c r="E316" s="28"/>
      <c r="F316" s="32"/>
      <c r="G316" s="15">
        <v>2023</v>
      </c>
      <c r="H316" s="22">
        <v>26</v>
      </c>
      <c r="I316" s="23">
        <f t="shared" si="40"/>
        <v>65000</v>
      </c>
      <c r="J316" s="23">
        <f t="shared" si="37"/>
        <v>65000</v>
      </c>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row>
    <row r="317" spans="1:35" ht="19.5" customHeight="1">
      <c r="A317" s="26"/>
      <c r="B317" s="27"/>
      <c r="C317" s="28"/>
      <c r="D317" s="30"/>
      <c r="E317" s="28"/>
      <c r="F317" s="32"/>
      <c r="G317" s="15">
        <v>2023</v>
      </c>
      <c r="H317" s="22">
        <v>20</v>
      </c>
      <c r="I317" s="23">
        <f t="shared" si="40"/>
        <v>50000</v>
      </c>
      <c r="J317" s="23">
        <f t="shared" si="37"/>
        <v>50000</v>
      </c>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row>
    <row r="318" spans="1:35" ht="45" customHeight="1">
      <c r="A318" s="26"/>
      <c r="B318" s="27"/>
      <c r="C318" s="28"/>
      <c r="D318" s="31"/>
      <c r="E318" s="28"/>
      <c r="F318" s="32"/>
      <c r="G318" s="15">
        <v>2024</v>
      </c>
      <c r="H318" s="22">
        <v>20</v>
      </c>
      <c r="I318" s="23">
        <f t="shared" si="40"/>
        <v>50000</v>
      </c>
      <c r="J318" s="23">
        <f t="shared" si="37"/>
        <v>50000</v>
      </c>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row>
    <row r="319" spans="1:35" ht="15.75">
      <c r="A319" s="26" t="s">
        <v>19</v>
      </c>
      <c r="B319" s="27" t="s">
        <v>109</v>
      </c>
      <c r="C319" s="28" t="s">
        <v>10</v>
      </c>
      <c r="D319" s="29"/>
      <c r="E319" s="28" t="s">
        <v>97</v>
      </c>
      <c r="F319" s="28" t="s">
        <v>13</v>
      </c>
      <c r="G319" s="15">
        <v>2020</v>
      </c>
      <c r="H319" s="22"/>
      <c r="I319" s="23"/>
      <c r="J319" s="23">
        <f t="shared" si="37"/>
        <v>0</v>
      </c>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row>
    <row r="320" spans="1:35" ht="15.75">
      <c r="A320" s="26"/>
      <c r="B320" s="27"/>
      <c r="C320" s="28"/>
      <c r="D320" s="30"/>
      <c r="E320" s="28"/>
      <c r="F320" s="32"/>
      <c r="G320" s="15">
        <v>2021</v>
      </c>
      <c r="H320" s="22">
        <v>26</v>
      </c>
      <c r="I320" s="23">
        <v>61000</v>
      </c>
      <c r="J320" s="23">
        <f t="shared" si="37"/>
        <v>61000</v>
      </c>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row>
    <row r="321" spans="1:35" ht="19.5" customHeight="1">
      <c r="A321" s="26"/>
      <c r="B321" s="27"/>
      <c r="C321" s="28"/>
      <c r="D321" s="30"/>
      <c r="E321" s="28"/>
      <c r="F321" s="32"/>
      <c r="G321" s="15">
        <v>2022</v>
      </c>
      <c r="H321" s="22">
        <v>26</v>
      </c>
      <c r="I321" s="23">
        <v>61000</v>
      </c>
      <c r="J321" s="23">
        <f t="shared" si="37"/>
        <v>61000</v>
      </c>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row>
    <row r="322" spans="1:35" ht="42.75" customHeight="1" hidden="1">
      <c r="A322" s="26"/>
      <c r="B322" s="27"/>
      <c r="C322" s="28"/>
      <c r="D322" s="30"/>
      <c r="E322" s="28"/>
      <c r="F322" s="32"/>
      <c r="G322" s="15">
        <v>2022</v>
      </c>
      <c r="H322" s="22">
        <v>26</v>
      </c>
      <c r="I322" s="23">
        <v>61000</v>
      </c>
      <c r="J322" s="23">
        <f t="shared" si="37"/>
        <v>61000</v>
      </c>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row>
    <row r="323" spans="1:35" ht="42.75" customHeight="1" hidden="1">
      <c r="A323" s="26"/>
      <c r="B323" s="27"/>
      <c r="C323" s="28"/>
      <c r="D323" s="30"/>
      <c r="E323" s="28"/>
      <c r="F323" s="32"/>
      <c r="G323" s="15">
        <v>2023</v>
      </c>
      <c r="H323" s="22">
        <v>26</v>
      </c>
      <c r="I323" s="23">
        <v>61000</v>
      </c>
      <c r="J323" s="23">
        <f t="shared" si="37"/>
        <v>61000</v>
      </c>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row>
    <row r="324" spans="1:35" ht="19.5" customHeight="1">
      <c r="A324" s="26"/>
      <c r="B324" s="27"/>
      <c r="C324" s="28"/>
      <c r="D324" s="30"/>
      <c r="E324" s="28"/>
      <c r="F324" s="32"/>
      <c r="G324" s="15">
        <v>2023</v>
      </c>
      <c r="H324" s="22">
        <v>26</v>
      </c>
      <c r="I324" s="23">
        <v>61000</v>
      </c>
      <c r="J324" s="23">
        <f t="shared" si="37"/>
        <v>61000</v>
      </c>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row>
    <row r="325" spans="1:35" ht="38.25" customHeight="1">
      <c r="A325" s="26"/>
      <c r="B325" s="27"/>
      <c r="C325" s="28"/>
      <c r="D325" s="31"/>
      <c r="E325" s="28"/>
      <c r="F325" s="32"/>
      <c r="G325" s="15">
        <v>2024</v>
      </c>
      <c r="H325" s="22">
        <v>26</v>
      </c>
      <c r="I325" s="23">
        <v>61000</v>
      </c>
      <c r="J325" s="23">
        <f t="shared" si="37"/>
        <v>61000</v>
      </c>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row>
    <row r="326" spans="1:35" s="4" customFormat="1" ht="24" customHeight="1">
      <c r="A326" s="34" t="s">
        <v>94</v>
      </c>
      <c r="B326" s="35"/>
      <c r="C326" s="35"/>
      <c r="D326" s="36"/>
      <c r="E326" s="32" t="s">
        <v>97</v>
      </c>
      <c r="F326" s="32" t="s">
        <v>13</v>
      </c>
      <c r="G326" s="18">
        <v>2020</v>
      </c>
      <c r="H326" s="20">
        <v>0</v>
      </c>
      <c r="I326" s="21">
        <f>I319+I312+I305+I298+I291</f>
        <v>24960</v>
      </c>
      <c r="J326" s="23">
        <f>I326</f>
        <v>24960</v>
      </c>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row>
    <row r="327" spans="1:35" s="4" customFormat="1" ht="21.75" customHeight="1">
      <c r="A327" s="37"/>
      <c r="B327" s="38"/>
      <c r="C327" s="38"/>
      <c r="D327" s="39"/>
      <c r="E327" s="32"/>
      <c r="F327" s="32"/>
      <c r="G327" s="18">
        <v>2021</v>
      </c>
      <c r="H327" s="20">
        <v>186</v>
      </c>
      <c r="I327" s="21">
        <f>I285</f>
        <v>421000</v>
      </c>
      <c r="J327" s="23">
        <f>I327</f>
        <v>421000</v>
      </c>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row>
    <row r="328" spans="1:35" s="4" customFormat="1" ht="26.25" customHeight="1">
      <c r="A328" s="37"/>
      <c r="B328" s="38"/>
      <c r="C328" s="38"/>
      <c r="D328" s="39"/>
      <c r="E328" s="32"/>
      <c r="F328" s="32"/>
      <c r="G328" s="18">
        <v>2022</v>
      </c>
      <c r="H328" s="20">
        <v>186</v>
      </c>
      <c r="I328" s="21">
        <f>I286</f>
        <v>456000</v>
      </c>
      <c r="J328" s="23">
        <f t="shared" si="37"/>
        <v>456000</v>
      </c>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row>
    <row r="329" spans="1:35" s="4" customFormat="1" ht="42.75" customHeight="1" hidden="1">
      <c r="A329" s="37"/>
      <c r="B329" s="38"/>
      <c r="C329" s="38"/>
      <c r="D329" s="39"/>
      <c r="E329" s="32"/>
      <c r="F329" s="32"/>
      <c r="G329" s="18">
        <v>2022</v>
      </c>
      <c r="H329" s="20"/>
      <c r="I329" s="21"/>
      <c r="J329" s="23">
        <f t="shared" si="37"/>
        <v>0</v>
      </c>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row>
    <row r="330" spans="1:35" s="4" customFormat="1" ht="42.75" customHeight="1" hidden="1">
      <c r="A330" s="37"/>
      <c r="B330" s="38"/>
      <c r="C330" s="38"/>
      <c r="D330" s="39"/>
      <c r="E330" s="32"/>
      <c r="F330" s="32"/>
      <c r="G330" s="18">
        <v>2023</v>
      </c>
      <c r="H330" s="20"/>
      <c r="I330" s="21"/>
      <c r="J330" s="23">
        <f t="shared" si="37"/>
        <v>0</v>
      </c>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row>
    <row r="331" spans="1:35" s="4" customFormat="1" ht="15.75" customHeight="1">
      <c r="A331" s="37"/>
      <c r="B331" s="38"/>
      <c r="C331" s="38"/>
      <c r="D331" s="39"/>
      <c r="E331" s="32"/>
      <c r="F331" s="32"/>
      <c r="G331" s="18">
        <v>2023</v>
      </c>
      <c r="H331" s="20">
        <v>186</v>
      </c>
      <c r="I331" s="21">
        <f>I289</f>
        <v>456000</v>
      </c>
      <c r="J331" s="23">
        <f t="shared" si="37"/>
        <v>456000</v>
      </c>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row>
    <row r="332" spans="1:35" s="4" customFormat="1" ht="40.5" customHeight="1">
      <c r="A332" s="40"/>
      <c r="B332" s="41"/>
      <c r="C332" s="41"/>
      <c r="D332" s="42"/>
      <c r="E332" s="32"/>
      <c r="F332" s="32"/>
      <c r="G332" s="18">
        <v>2024</v>
      </c>
      <c r="H332" s="20">
        <v>186</v>
      </c>
      <c r="I332" s="21">
        <f>I297+I304+I311+I318+I325</f>
        <v>456000</v>
      </c>
      <c r="J332" s="23">
        <f t="shared" si="37"/>
        <v>456000</v>
      </c>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row>
    <row r="333" spans="1:10" ht="29.25" customHeight="1">
      <c r="A333" s="44" t="s">
        <v>90</v>
      </c>
      <c r="B333" s="44"/>
      <c r="C333" s="44"/>
      <c r="D333" s="44"/>
      <c r="E333" s="44"/>
      <c r="F333" s="44"/>
      <c r="G333" s="44"/>
      <c r="H333" s="44"/>
      <c r="I333" s="44"/>
      <c r="J333" s="44"/>
    </row>
    <row r="334" spans="1:35" s="4" customFormat="1" ht="15.75">
      <c r="A334" s="43">
        <v>1</v>
      </c>
      <c r="B334" s="45" t="s">
        <v>92</v>
      </c>
      <c r="C334" s="32" t="s">
        <v>10</v>
      </c>
      <c r="D334" s="46"/>
      <c r="E334" s="32" t="s">
        <v>98</v>
      </c>
      <c r="F334" s="18" t="s">
        <v>13</v>
      </c>
      <c r="G334" s="18">
        <v>2020</v>
      </c>
      <c r="H334" s="20"/>
      <c r="I334" s="21">
        <v>100000</v>
      </c>
      <c r="J334" s="21">
        <f>I334</f>
        <v>100000</v>
      </c>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row>
    <row r="335" spans="1:35" s="4" customFormat="1" ht="15.75">
      <c r="A335" s="43"/>
      <c r="B335" s="45"/>
      <c r="C335" s="32"/>
      <c r="D335" s="47"/>
      <c r="E335" s="32"/>
      <c r="F335" s="18"/>
      <c r="G335" s="18">
        <v>2021</v>
      </c>
      <c r="H335" s="20"/>
      <c r="I335" s="21">
        <f>I342</f>
        <v>350000</v>
      </c>
      <c r="J335" s="21">
        <f aca="true" t="shared" si="41" ref="J335:J359">I335</f>
        <v>350000</v>
      </c>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row>
    <row r="336" spans="1:35" s="4" customFormat="1" ht="20.25" customHeight="1">
      <c r="A336" s="43"/>
      <c r="B336" s="45"/>
      <c r="C336" s="32"/>
      <c r="D336" s="47"/>
      <c r="E336" s="32"/>
      <c r="F336" s="18"/>
      <c r="G336" s="18">
        <v>2022</v>
      </c>
      <c r="H336" s="20"/>
      <c r="I336" s="21">
        <f>I343</f>
        <v>400000</v>
      </c>
      <c r="J336" s="21">
        <f t="shared" si="41"/>
        <v>400000</v>
      </c>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row>
    <row r="337" spans="1:35" s="4" customFormat="1" ht="42.75" customHeight="1" hidden="1">
      <c r="A337" s="43"/>
      <c r="B337" s="45"/>
      <c r="C337" s="32"/>
      <c r="D337" s="47"/>
      <c r="E337" s="32"/>
      <c r="F337" s="18"/>
      <c r="G337" s="18">
        <v>2022</v>
      </c>
      <c r="H337" s="20"/>
      <c r="I337" s="21"/>
      <c r="J337" s="21">
        <f t="shared" si="41"/>
        <v>0</v>
      </c>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row>
    <row r="338" spans="1:35" s="4" customFormat="1" ht="42.75" customHeight="1" hidden="1">
      <c r="A338" s="43"/>
      <c r="B338" s="45"/>
      <c r="C338" s="32"/>
      <c r="D338" s="47"/>
      <c r="E338" s="32"/>
      <c r="F338" s="18"/>
      <c r="G338" s="18">
        <v>2023</v>
      </c>
      <c r="H338" s="20"/>
      <c r="I338" s="21"/>
      <c r="J338" s="21">
        <f t="shared" si="41"/>
        <v>0</v>
      </c>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row>
    <row r="339" spans="1:35" s="4" customFormat="1" ht="21" customHeight="1">
      <c r="A339" s="43"/>
      <c r="B339" s="45"/>
      <c r="C339" s="32"/>
      <c r="D339" s="47"/>
      <c r="E339" s="32"/>
      <c r="F339" s="18"/>
      <c r="G339" s="18">
        <v>2023</v>
      </c>
      <c r="H339" s="20"/>
      <c r="I339" s="21">
        <f>I346</f>
        <v>500000</v>
      </c>
      <c r="J339" s="21">
        <f t="shared" si="41"/>
        <v>500000</v>
      </c>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row>
    <row r="340" spans="1:35" s="4" customFormat="1" ht="20.25" customHeight="1">
      <c r="A340" s="43"/>
      <c r="B340" s="45"/>
      <c r="C340" s="32"/>
      <c r="D340" s="48"/>
      <c r="E340" s="32"/>
      <c r="F340" s="18"/>
      <c r="G340" s="18">
        <v>2024</v>
      </c>
      <c r="H340" s="20"/>
      <c r="I340" s="21">
        <v>500000</v>
      </c>
      <c r="J340" s="21">
        <f t="shared" si="41"/>
        <v>500000</v>
      </c>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row>
    <row r="341" spans="1:35" ht="15.75">
      <c r="A341" s="26" t="s">
        <v>9</v>
      </c>
      <c r="B341" s="27" t="s">
        <v>91</v>
      </c>
      <c r="C341" s="28" t="s">
        <v>10</v>
      </c>
      <c r="D341" s="29"/>
      <c r="E341" s="28" t="s">
        <v>98</v>
      </c>
      <c r="F341" s="28" t="s">
        <v>13</v>
      </c>
      <c r="G341" s="15">
        <v>2020</v>
      </c>
      <c r="H341" s="22"/>
      <c r="I341" s="23">
        <v>300000</v>
      </c>
      <c r="J341" s="23">
        <f t="shared" si="41"/>
        <v>300000</v>
      </c>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row>
    <row r="342" spans="1:35" ht="15.75">
      <c r="A342" s="26"/>
      <c r="B342" s="27"/>
      <c r="C342" s="28"/>
      <c r="D342" s="30"/>
      <c r="E342" s="28"/>
      <c r="F342" s="32"/>
      <c r="G342" s="15">
        <v>2021</v>
      </c>
      <c r="H342" s="22">
        <v>1</v>
      </c>
      <c r="I342" s="23">
        <v>350000</v>
      </c>
      <c r="J342" s="23">
        <f t="shared" si="41"/>
        <v>350000</v>
      </c>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row>
    <row r="343" spans="1:35" ht="14.25" customHeight="1">
      <c r="A343" s="26"/>
      <c r="B343" s="27"/>
      <c r="C343" s="28"/>
      <c r="D343" s="30"/>
      <c r="E343" s="28"/>
      <c r="F343" s="32"/>
      <c r="G343" s="15">
        <v>2022</v>
      </c>
      <c r="H343" s="22">
        <v>1</v>
      </c>
      <c r="I343" s="23">
        <v>400000</v>
      </c>
      <c r="J343" s="23">
        <f t="shared" si="41"/>
        <v>400000</v>
      </c>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row>
    <row r="344" spans="1:35" ht="42.75" customHeight="1" hidden="1">
      <c r="A344" s="26"/>
      <c r="B344" s="27"/>
      <c r="C344" s="28"/>
      <c r="D344" s="30"/>
      <c r="E344" s="28"/>
      <c r="F344" s="32"/>
      <c r="G344" s="15">
        <v>2022</v>
      </c>
      <c r="H344" s="22"/>
      <c r="I344" s="23"/>
      <c r="J344" s="23">
        <f t="shared" si="41"/>
        <v>0</v>
      </c>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row>
    <row r="345" spans="1:35" ht="42.75" customHeight="1" hidden="1">
      <c r="A345" s="26"/>
      <c r="B345" s="27"/>
      <c r="C345" s="28"/>
      <c r="D345" s="30"/>
      <c r="E345" s="28"/>
      <c r="F345" s="32"/>
      <c r="G345" s="15">
        <v>2023</v>
      </c>
      <c r="H345" s="22"/>
      <c r="I345" s="23"/>
      <c r="J345" s="23">
        <f t="shared" si="41"/>
        <v>0</v>
      </c>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row>
    <row r="346" spans="1:35" ht="16.5" customHeight="1">
      <c r="A346" s="26"/>
      <c r="B346" s="27"/>
      <c r="C346" s="28"/>
      <c r="D346" s="30"/>
      <c r="E346" s="28"/>
      <c r="F346" s="32"/>
      <c r="G346" s="15">
        <v>2023</v>
      </c>
      <c r="H346" s="22">
        <v>2</v>
      </c>
      <c r="I346" s="23">
        <v>500000</v>
      </c>
      <c r="J346" s="23">
        <f t="shared" si="41"/>
        <v>500000</v>
      </c>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row>
    <row r="347" spans="1:35" ht="20.25" customHeight="1">
      <c r="A347" s="26"/>
      <c r="B347" s="27"/>
      <c r="C347" s="28"/>
      <c r="D347" s="31"/>
      <c r="E347" s="28"/>
      <c r="F347" s="32"/>
      <c r="G347" s="15">
        <v>2023</v>
      </c>
      <c r="H347" s="22">
        <v>2</v>
      </c>
      <c r="I347" s="23">
        <v>500000</v>
      </c>
      <c r="J347" s="23">
        <f t="shared" si="41"/>
        <v>500000</v>
      </c>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row>
    <row r="348" spans="1:35" s="4" customFormat="1" ht="15.75">
      <c r="A348" s="34" t="s">
        <v>93</v>
      </c>
      <c r="B348" s="35"/>
      <c r="C348" s="35"/>
      <c r="D348" s="36"/>
      <c r="E348" s="32" t="s">
        <v>98</v>
      </c>
      <c r="F348" s="32" t="s">
        <v>13</v>
      </c>
      <c r="G348" s="18">
        <v>2020</v>
      </c>
      <c r="H348" s="20">
        <v>0</v>
      </c>
      <c r="I348" s="21">
        <v>100000</v>
      </c>
      <c r="J348" s="23">
        <f t="shared" si="41"/>
        <v>100000</v>
      </c>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row>
    <row r="349" spans="1:35" s="4" customFormat="1" ht="15.75">
      <c r="A349" s="37"/>
      <c r="B349" s="38"/>
      <c r="C349" s="38"/>
      <c r="D349" s="39"/>
      <c r="E349" s="32"/>
      <c r="F349" s="32"/>
      <c r="G349" s="18">
        <v>2021</v>
      </c>
      <c r="H349" s="20">
        <v>1</v>
      </c>
      <c r="I349" s="21">
        <f>I335</f>
        <v>350000</v>
      </c>
      <c r="J349" s="23">
        <f t="shared" si="41"/>
        <v>350000</v>
      </c>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row>
    <row r="350" spans="1:35" s="4" customFormat="1" ht="18" customHeight="1">
      <c r="A350" s="37"/>
      <c r="B350" s="38"/>
      <c r="C350" s="38"/>
      <c r="D350" s="39"/>
      <c r="E350" s="32"/>
      <c r="F350" s="32"/>
      <c r="G350" s="18">
        <v>2022</v>
      </c>
      <c r="H350" s="20">
        <v>1</v>
      </c>
      <c r="I350" s="21">
        <f>I336</f>
        <v>400000</v>
      </c>
      <c r="J350" s="23">
        <f t="shared" si="41"/>
        <v>400000</v>
      </c>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row>
    <row r="351" spans="1:35" s="4" customFormat="1" ht="42.75" customHeight="1" hidden="1">
      <c r="A351" s="37"/>
      <c r="B351" s="38"/>
      <c r="C351" s="38"/>
      <c r="D351" s="39"/>
      <c r="E351" s="32"/>
      <c r="F351" s="32"/>
      <c r="G351" s="18">
        <v>2022</v>
      </c>
      <c r="H351" s="20"/>
      <c r="I351" s="21">
        <f>$I$334</f>
        <v>100000</v>
      </c>
      <c r="J351" s="23">
        <f t="shared" si="41"/>
        <v>100000</v>
      </c>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row>
    <row r="352" spans="1:35" s="4" customFormat="1" ht="42.75" customHeight="1" hidden="1">
      <c r="A352" s="37"/>
      <c r="B352" s="38"/>
      <c r="C352" s="38"/>
      <c r="D352" s="39"/>
      <c r="E352" s="32"/>
      <c r="F352" s="32"/>
      <c r="G352" s="18">
        <v>2023</v>
      </c>
      <c r="H352" s="20"/>
      <c r="I352" s="21">
        <f>$I$334</f>
        <v>100000</v>
      </c>
      <c r="J352" s="23">
        <f t="shared" si="41"/>
        <v>100000</v>
      </c>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row>
    <row r="353" spans="1:35" s="4" customFormat="1" ht="24.75" customHeight="1">
      <c r="A353" s="37"/>
      <c r="B353" s="38"/>
      <c r="C353" s="38"/>
      <c r="D353" s="39"/>
      <c r="E353" s="32"/>
      <c r="F353" s="32"/>
      <c r="G353" s="18">
        <v>2023</v>
      </c>
      <c r="H353" s="20">
        <v>2</v>
      </c>
      <c r="I353" s="21">
        <f>I339</f>
        <v>500000</v>
      </c>
      <c r="J353" s="23">
        <f t="shared" si="41"/>
        <v>500000</v>
      </c>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row>
    <row r="354" spans="1:35" s="4" customFormat="1" ht="20.25" customHeight="1">
      <c r="A354" s="40"/>
      <c r="B354" s="41"/>
      <c r="C354" s="41"/>
      <c r="D354" s="42"/>
      <c r="E354" s="32"/>
      <c r="F354" s="32"/>
      <c r="G354" s="14">
        <v>2024</v>
      </c>
      <c r="H354" s="24">
        <v>2</v>
      </c>
      <c r="I354" s="25">
        <f>I340</f>
        <v>500000</v>
      </c>
      <c r="J354" s="23">
        <f t="shared" si="41"/>
        <v>500000</v>
      </c>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row>
    <row r="355" spans="1:35" s="9" customFormat="1" ht="25.5" customHeight="1">
      <c r="A355" s="43" t="s">
        <v>95</v>
      </c>
      <c r="B355" s="43"/>
      <c r="C355" s="43"/>
      <c r="D355" s="43"/>
      <c r="E355" s="32" t="s">
        <v>11</v>
      </c>
      <c r="F355" s="32" t="s">
        <v>13</v>
      </c>
      <c r="G355" s="18">
        <v>2020</v>
      </c>
      <c r="H355" s="20">
        <v>122</v>
      </c>
      <c r="I355" s="21">
        <f>I348+I326+I276</f>
        <v>892000</v>
      </c>
      <c r="J355" s="21">
        <f t="shared" si="41"/>
        <v>892000</v>
      </c>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row>
    <row r="356" spans="1:35" s="9" customFormat="1" ht="25.5" customHeight="1">
      <c r="A356" s="43"/>
      <c r="B356" s="43"/>
      <c r="C356" s="43"/>
      <c r="D356" s="43"/>
      <c r="E356" s="32"/>
      <c r="F356" s="32"/>
      <c r="G356" s="18">
        <v>2021</v>
      </c>
      <c r="H356" s="20">
        <v>507</v>
      </c>
      <c r="I356" s="21">
        <f>I349+I327+I277</f>
        <v>4014500</v>
      </c>
      <c r="J356" s="21">
        <f t="shared" si="41"/>
        <v>4014500</v>
      </c>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row>
    <row r="357" spans="1:35" s="9" customFormat="1" ht="25.5" customHeight="1">
      <c r="A357" s="43"/>
      <c r="B357" s="43"/>
      <c r="C357" s="43"/>
      <c r="D357" s="43"/>
      <c r="E357" s="32"/>
      <c r="F357" s="32"/>
      <c r="G357" s="18">
        <v>2022</v>
      </c>
      <c r="H357" s="20">
        <v>507</v>
      </c>
      <c r="I357" s="21">
        <f>I350+I328+I278</f>
        <v>4099500</v>
      </c>
      <c r="J357" s="21">
        <f t="shared" si="41"/>
        <v>4099500</v>
      </c>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row>
    <row r="358" spans="1:35" s="9" customFormat="1" ht="25.5" customHeight="1">
      <c r="A358" s="43"/>
      <c r="B358" s="43"/>
      <c r="C358" s="43"/>
      <c r="D358" s="43"/>
      <c r="E358" s="32"/>
      <c r="F358" s="32"/>
      <c r="G358" s="18">
        <v>2023</v>
      </c>
      <c r="H358" s="20">
        <v>507</v>
      </c>
      <c r="I358" s="21">
        <f>I353+I331+I281</f>
        <v>4219500</v>
      </c>
      <c r="J358" s="21">
        <f t="shared" si="41"/>
        <v>4219500</v>
      </c>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row>
    <row r="359" spans="1:35" s="9" customFormat="1" ht="25.5" customHeight="1">
      <c r="A359" s="43"/>
      <c r="B359" s="43"/>
      <c r="C359" s="43"/>
      <c r="D359" s="43"/>
      <c r="E359" s="32"/>
      <c r="F359" s="32"/>
      <c r="G359" s="18">
        <v>2024</v>
      </c>
      <c r="H359" s="20">
        <v>507</v>
      </c>
      <c r="I359" s="21">
        <f>I354+I332+I282</f>
        <v>4454500</v>
      </c>
      <c r="J359" s="21">
        <f t="shared" si="41"/>
        <v>4454500</v>
      </c>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row>
    <row r="361" spans="2:5" ht="30" customHeight="1">
      <c r="B361" s="33"/>
      <c r="C361" s="33"/>
      <c r="D361" s="33"/>
      <c r="E361" s="33"/>
    </row>
  </sheetData>
  <sheetProtection/>
  <mergeCells count="300">
    <mergeCell ref="A194:A198"/>
    <mergeCell ref="B194:B198"/>
    <mergeCell ref="C194:C198"/>
    <mergeCell ref="D194:D198"/>
    <mergeCell ref="E194:E198"/>
    <mergeCell ref="F194:F198"/>
    <mergeCell ref="H2:J2"/>
    <mergeCell ref="G3:J6"/>
    <mergeCell ref="A8:J8"/>
    <mergeCell ref="A10:A11"/>
    <mergeCell ref="B10:B11"/>
    <mergeCell ref="C10:C11"/>
    <mergeCell ref="D10:H10"/>
    <mergeCell ref="I10:J10"/>
    <mergeCell ref="G11:H11"/>
    <mergeCell ref="A13:J13"/>
    <mergeCell ref="A14:A18"/>
    <mergeCell ref="C14:C18"/>
    <mergeCell ref="D14:D18"/>
    <mergeCell ref="E14:E18"/>
    <mergeCell ref="F14:F18"/>
    <mergeCell ref="B15:B18"/>
    <mergeCell ref="A19:A25"/>
    <mergeCell ref="B19:B25"/>
    <mergeCell ref="C19:C25"/>
    <mergeCell ref="D19:D25"/>
    <mergeCell ref="E19:E25"/>
    <mergeCell ref="F19:F25"/>
    <mergeCell ref="A26:A32"/>
    <mergeCell ref="B26:B32"/>
    <mergeCell ref="C26:C32"/>
    <mergeCell ref="D26:D32"/>
    <mergeCell ref="E26:E32"/>
    <mergeCell ref="F26:F32"/>
    <mergeCell ref="A33:A39"/>
    <mergeCell ref="B33:B39"/>
    <mergeCell ref="C33:C39"/>
    <mergeCell ref="D33:D39"/>
    <mergeCell ref="E33:E39"/>
    <mergeCell ref="F33:F39"/>
    <mergeCell ref="A40:A46"/>
    <mergeCell ref="B40:B46"/>
    <mergeCell ref="C40:C46"/>
    <mergeCell ref="D40:D46"/>
    <mergeCell ref="E40:E46"/>
    <mergeCell ref="F40:F46"/>
    <mergeCell ref="A47:A53"/>
    <mergeCell ref="B47:B53"/>
    <mergeCell ref="C47:C53"/>
    <mergeCell ref="D47:D53"/>
    <mergeCell ref="E47:E53"/>
    <mergeCell ref="F47:F53"/>
    <mergeCell ref="A54:A60"/>
    <mergeCell ref="B54:B60"/>
    <mergeCell ref="C54:C60"/>
    <mergeCell ref="D54:D60"/>
    <mergeCell ref="E54:E60"/>
    <mergeCell ref="F54:F60"/>
    <mergeCell ref="A61:A67"/>
    <mergeCell ref="B61:B67"/>
    <mergeCell ref="C61:C67"/>
    <mergeCell ref="D61:D67"/>
    <mergeCell ref="E61:E67"/>
    <mergeCell ref="F61:F67"/>
    <mergeCell ref="A68:A74"/>
    <mergeCell ref="B68:B74"/>
    <mergeCell ref="C68:C74"/>
    <mergeCell ref="D68:D74"/>
    <mergeCell ref="E68:E74"/>
    <mergeCell ref="F68:F74"/>
    <mergeCell ref="A75:A81"/>
    <mergeCell ref="B75:B81"/>
    <mergeCell ref="C75:C81"/>
    <mergeCell ref="D75:D81"/>
    <mergeCell ref="E75:E81"/>
    <mergeCell ref="F75:F81"/>
    <mergeCell ref="A82:A88"/>
    <mergeCell ref="B82:B88"/>
    <mergeCell ref="C82:C88"/>
    <mergeCell ref="D82:D88"/>
    <mergeCell ref="E82:E88"/>
    <mergeCell ref="F82:F88"/>
    <mergeCell ref="A89:A95"/>
    <mergeCell ref="B89:B95"/>
    <mergeCell ref="C89:C95"/>
    <mergeCell ref="D89:D95"/>
    <mergeCell ref="E89:E95"/>
    <mergeCell ref="F89:F95"/>
    <mergeCell ref="A96:A102"/>
    <mergeCell ref="B96:B102"/>
    <mergeCell ref="C96:C102"/>
    <mergeCell ref="D96:D102"/>
    <mergeCell ref="E96:E102"/>
    <mergeCell ref="F96:F102"/>
    <mergeCell ref="A103:A109"/>
    <mergeCell ref="B103:B109"/>
    <mergeCell ref="C103:C109"/>
    <mergeCell ref="D103:D109"/>
    <mergeCell ref="E103:E109"/>
    <mergeCell ref="F103:F109"/>
    <mergeCell ref="A110:A116"/>
    <mergeCell ref="B110:B116"/>
    <mergeCell ref="C110:C116"/>
    <mergeCell ref="D110:D116"/>
    <mergeCell ref="E110:E116"/>
    <mergeCell ref="F110:F116"/>
    <mergeCell ref="A117:A123"/>
    <mergeCell ref="B117:B123"/>
    <mergeCell ref="C117:C123"/>
    <mergeCell ref="D117:D123"/>
    <mergeCell ref="E117:E123"/>
    <mergeCell ref="F117:F123"/>
    <mergeCell ref="A124:A130"/>
    <mergeCell ref="B124:B130"/>
    <mergeCell ref="C124:C130"/>
    <mergeCell ref="D124:D130"/>
    <mergeCell ref="E124:E130"/>
    <mergeCell ref="F124:F130"/>
    <mergeCell ref="A131:A137"/>
    <mergeCell ref="B131:B137"/>
    <mergeCell ref="C131:C137"/>
    <mergeCell ref="D131:D137"/>
    <mergeCell ref="E131:E137"/>
    <mergeCell ref="F131:F137"/>
    <mergeCell ref="A138:A144"/>
    <mergeCell ref="B138:B144"/>
    <mergeCell ref="C138:C144"/>
    <mergeCell ref="D138:D144"/>
    <mergeCell ref="E138:E144"/>
    <mergeCell ref="F138:F144"/>
    <mergeCell ref="A145:A151"/>
    <mergeCell ref="B145:B151"/>
    <mergeCell ref="C145:C151"/>
    <mergeCell ref="D145:D151"/>
    <mergeCell ref="E145:E151"/>
    <mergeCell ref="F145:F151"/>
    <mergeCell ref="A152:A158"/>
    <mergeCell ref="B152:B158"/>
    <mergeCell ref="C152:C158"/>
    <mergeCell ref="D152:D158"/>
    <mergeCell ref="E152:E158"/>
    <mergeCell ref="F152:F158"/>
    <mergeCell ref="A159:A165"/>
    <mergeCell ref="B159:B165"/>
    <mergeCell ref="C159:C165"/>
    <mergeCell ref="D159:D165"/>
    <mergeCell ref="E159:E165"/>
    <mergeCell ref="F159:F165"/>
    <mergeCell ref="A166:A172"/>
    <mergeCell ref="B166:B172"/>
    <mergeCell ref="C166:C172"/>
    <mergeCell ref="D166:D172"/>
    <mergeCell ref="E166:E172"/>
    <mergeCell ref="F166:F172"/>
    <mergeCell ref="A173:A179"/>
    <mergeCell ref="B173:B179"/>
    <mergeCell ref="C173:C179"/>
    <mergeCell ref="D173:D179"/>
    <mergeCell ref="E173:E179"/>
    <mergeCell ref="F173:F179"/>
    <mergeCell ref="A180:A186"/>
    <mergeCell ref="B180:B186"/>
    <mergeCell ref="C180:C186"/>
    <mergeCell ref="D180:D186"/>
    <mergeCell ref="E180:E186"/>
    <mergeCell ref="F180:F186"/>
    <mergeCell ref="A187:A193"/>
    <mergeCell ref="B187:B193"/>
    <mergeCell ref="C187:C193"/>
    <mergeCell ref="D187:D193"/>
    <mergeCell ref="E187:E193"/>
    <mergeCell ref="F187:F193"/>
    <mergeCell ref="A199:A205"/>
    <mergeCell ref="B199:B205"/>
    <mergeCell ref="C199:C205"/>
    <mergeCell ref="D199:D205"/>
    <mergeCell ref="E199:E205"/>
    <mergeCell ref="F199:F205"/>
    <mergeCell ref="A206:A212"/>
    <mergeCell ref="B206:B212"/>
    <mergeCell ref="C206:C212"/>
    <mergeCell ref="D206:D212"/>
    <mergeCell ref="E206:E212"/>
    <mergeCell ref="F206:F212"/>
    <mergeCell ref="A213:A219"/>
    <mergeCell ref="B213:B219"/>
    <mergeCell ref="C213:C219"/>
    <mergeCell ref="D213:D219"/>
    <mergeCell ref="E213:E219"/>
    <mergeCell ref="F213:F219"/>
    <mergeCell ref="A220:A226"/>
    <mergeCell ref="B220:B226"/>
    <mergeCell ref="C220:C226"/>
    <mergeCell ref="D220:D226"/>
    <mergeCell ref="E220:E226"/>
    <mergeCell ref="F220:F226"/>
    <mergeCell ref="A227:A233"/>
    <mergeCell ref="B227:B233"/>
    <mergeCell ref="C227:C233"/>
    <mergeCell ref="D227:D233"/>
    <mergeCell ref="E227:E233"/>
    <mergeCell ref="F227:F233"/>
    <mergeCell ref="A234:A240"/>
    <mergeCell ref="B234:B240"/>
    <mergeCell ref="C234:C240"/>
    <mergeCell ref="D234:D240"/>
    <mergeCell ref="E234:E240"/>
    <mergeCell ref="F234:F240"/>
    <mergeCell ref="A241:A247"/>
    <mergeCell ref="B241:B247"/>
    <mergeCell ref="C241:C247"/>
    <mergeCell ref="D241:D247"/>
    <mergeCell ref="E241:E247"/>
    <mergeCell ref="F241:F247"/>
    <mergeCell ref="A248:A254"/>
    <mergeCell ref="B248:B254"/>
    <mergeCell ref="C248:C254"/>
    <mergeCell ref="D248:D254"/>
    <mergeCell ref="E248:E254"/>
    <mergeCell ref="F248:F254"/>
    <mergeCell ref="A255:A261"/>
    <mergeCell ref="B255:B261"/>
    <mergeCell ref="C255:C261"/>
    <mergeCell ref="D255:D261"/>
    <mergeCell ref="E255:E261"/>
    <mergeCell ref="F255:F261"/>
    <mergeCell ref="A269:A275"/>
    <mergeCell ref="B269:B275"/>
    <mergeCell ref="C269:C275"/>
    <mergeCell ref="D269:D275"/>
    <mergeCell ref="E269:E275"/>
    <mergeCell ref="F269:F275"/>
    <mergeCell ref="A276:D282"/>
    <mergeCell ref="E276:E282"/>
    <mergeCell ref="F276:F282"/>
    <mergeCell ref="A283:J283"/>
    <mergeCell ref="A284:A290"/>
    <mergeCell ref="B284:B290"/>
    <mergeCell ref="C284:C290"/>
    <mergeCell ref="D284:D290"/>
    <mergeCell ref="E284:E290"/>
    <mergeCell ref="F284:F290"/>
    <mergeCell ref="A291:A297"/>
    <mergeCell ref="B291:B297"/>
    <mergeCell ref="C291:C297"/>
    <mergeCell ref="D291:D297"/>
    <mergeCell ref="E291:E297"/>
    <mergeCell ref="F291:F297"/>
    <mergeCell ref="A298:A304"/>
    <mergeCell ref="B298:B304"/>
    <mergeCell ref="C298:C304"/>
    <mergeCell ref="D298:D304"/>
    <mergeCell ref="E298:E304"/>
    <mergeCell ref="F298:F304"/>
    <mergeCell ref="A305:A311"/>
    <mergeCell ref="B305:B311"/>
    <mergeCell ref="C305:C311"/>
    <mergeCell ref="D305:D311"/>
    <mergeCell ref="E305:E311"/>
    <mergeCell ref="F305:F311"/>
    <mergeCell ref="A312:A318"/>
    <mergeCell ref="B312:B318"/>
    <mergeCell ref="C312:C318"/>
    <mergeCell ref="D312:D318"/>
    <mergeCell ref="E312:E318"/>
    <mergeCell ref="F312:F318"/>
    <mergeCell ref="A319:A325"/>
    <mergeCell ref="B319:B325"/>
    <mergeCell ref="C319:C325"/>
    <mergeCell ref="D319:D325"/>
    <mergeCell ref="E319:E325"/>
    <mergeCell ref="F319:F325"/>
    <mergeCell ref="A326:D332"/>
    <mergeCell ref="E326:E332"/>
    <mergeCell ref="F326:F332"/>
    <mergeCell ref="A333:J333"/>
    <mergeCell ref="A334:A340"/>
    <mergeCell ref="B334:B340"/>
    <mergeCell ref="C334:C340"/>
    <mergeCell ref="D334:D340"/>
    <mergeCell ref="E334:E340"/>
    <mergeCell ref="A341:A347"/>
    <mergeCell ref="B341:B347"/>
    <mergeCell ref="C341:C347"/>
    <mergeCell ref="D341:D347"/>
    <mergeCell ref="E341:E347"/>
    <mergeCell ref="F341:F347"/>
    <mergeCell ref="B361:E361"/>
    <mergeCell ref="A348:D354"/>
    <mergeCell ref="E348:E354"/>
    <mergeCell ref="F348:F354"/>
    <mergeCell ref="A355:D359"/>
    <mergeCell ref="E355:E359"/>
    <mergeCell ref="F355:F359"/>
    <mergeCell ref="A262:A268"/>
    <mergeCell ref="B262:B268"/>
    <mergeCell ref="C262:C268"/>
    <mergeCell ref="D262:D268"/>
    <mergeCell ref="E262:E268"/>
    <mergeCell ref="F262:F268"/>
  </mergeCells>
  <printOptions/>
  <pageMargins left="0.7480314960629921" right="0.7480314960629921" top="0.984251968503937" bottom="0.984251968503937" header="0.5118110236220472" footer="0.5118110236220472"/>
  <pageSetup firstPageNumber="1" useFirstPageNumber="1" fitToHeight="0" fitToWidth="0" horizontalDpi="600" verticalDpi="600" orientation="landscape" paperSize="9" scale="95" r:id="rId1"/>
  <rowBreaks count="5" manualBreakCount="5">
    <brk id="46" max="9" man="1"/>
    <brk id="102" max="9" man="1"/>
    <brk id="165" max="9" man="1"/>
    <brk id="240" max="9" man="1"/>
    <brk id="304" max="9"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C21" sqref="C21"/>
    </sheetView>
  </sheetViews>
  <sheetFormatPr defaultColWidth="9.140625" defaultRowHeight="12.75"/>
  <sheetData/>
  <sheetProtection/>
  <printOptions/>
  <pageMargins left="0.75" right="0.75" top="1" bottom="1" header="0.5118055555555556" footer="0.5118055555555556"/>
  <pageSetup errors="NA" firstPageNumber="1" useFirstPageNumber="1" fitToHeight="0"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140625" defaultRowHeight="12.75"/>
  <sheetData/>
  <sheetProtection/>
  <printOptions/>
  <pageMargins left="0.75" right="0.75" top="1" bottom="1" header="0.5118055555555556" footer="0.5118055555555556"/>
  <pageSetup errors="NA" firstPageNumber="1" useFirstPageNumber="1"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Зелинская</dc:creator>
  <cp:keywords/>
  <dc:description/>
  <cp:lastModifiedBy>Бухгалтер</cp:lastModifiedBy>
  <cp:lastPrinted>2022-08-10T22:29:41Z</cp:lastPrinted>
  <dcterms:created xsi:type="dcterms:W3CDTF">2019-09-10T21:32:02Z</dcterms:created>
  <dcterms:modified xsi:type="dcterms:W3CDTF">2022-11-24T22:37:43Z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1033-6.3.0.1722</vt:lpwstr>
  </property>
</Properties>
</file>